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rehde\Downloads\"/>
    </mc:Choice>
  </mc:AlternateContent>
  <xr:revisionPtr revIDLastSave="0" documentId="13_ncr:1_{5A2E11C7-576C-4C78-9510-7D3DE75293DF}" xr6:coauthVersionLast="47" xr6:coauthVersionMax="47" xr10:uidLastSave="{00000000-0000-0000-0000-000000000000}"/>
  <bookViews>
    <workbookView xWindow="-28920" yWindow="-6240" windowWidth="29040" windowHeight="15840" activeTab="1" xr2:uid="{00000000-000D-0000-FFFF-FFFF00000000}"/>
  </bookViews>
  <sheets>
    <sheet name="Plan1" sheetId="1" r:id="rId1"/>
    <sheet name="Plan2" sheetId="2" r:id="rId2"/>
  </sheets>
  <calcPr calcId="191029"/>
</workbook>
</file>

<file path=xl/calcChain.xml><?xml version="1.0" encoding="utf-8"?>
<calcChain xmlns="http://schemas.openxmlformats.org/spreadsheetml/2006/main">
  <c r="P108" i="1" l="1"/>
  <c r="P107" i="1"/>
  <c r="P106" i="1"/>
  <c r="P105" i="1"/>
  <c r="P104" i="1"/>
  <c r="P103" i="1"/>
  <c r="P102" i="1"/>
  <c r="P101" i="1"/>
  <c r="L108" i="1"/>
  <c r="L107" i="1"/>
  <c r="L106" i="1"/>
  <c r="L105" i="1"/>
  <c r="L104" i="1"/>
  <c r="L103" i="1"/>
  <c r="L102" i="1"/>
  <c r="L101" i="1"/>
  <c r="H108" i="1"/>
  <c r="H107" i="1"/>
  <c r="H106" i="1"/>
  <c r="H105" i="1"/>
  <c r="H104" i="1"/>
  <c r="H103" i="1"/>
  <c r="H102" i="1"/>
  <c r="H101" i="1"/>
  <c r="D108" i="1"/>
  <c r="D107" i="1"/>
  <c r="D106" i="1"/>
  <c r="D105" i="1"/>
  <c r="D104" i="1"/>
  <c r="D103" i="1"/>
  <c r="D102" i="1"/>
  <c r="D101" i="1"/>
  <c r="P81" i="1"/>
  <c r="P80" i="1"/>
  <c r="P79" i="1"/>
  <c r="P78" i="1"/>
  <c r="P77" i="1"/>
  <c r="P76" i="1"/>
  <c r="P75" i="1"/>
  <c r="P74" i="1"/>
  <c r="L81" i="1"/>
  <c r="L80" i="1"/>
  <c r="L79" i="1"/>
  <c r="L78" i="1"/>
  <c r="L77" i="1"/>
  <c r="L76" i="1"/>
  <c r="L75" i="1"/>
  <c r="L74" i="1"/>
  <c r="H81" i="1"/>
  <c r="H80" i="1"/>
  <c r="H79" i="1"/>
  <c r="H78" i="1"/>
  <c r="H77" i="1"/>
  <c r="H76" i="1"/>
  <c r="H75" i="1"/>
  <c r="H74" i="1"/>
  <c r="D81" i="1"/>
  <c r="D80" i="1"/>
  <c r="D79" i="1"/>
  <c r="D78" i="1"/>
  <c r="D77" i="1"/>
  <c r="D76" i="1"/>
  <c r="D75" i="1"/>
  <c r="D74" i="1"/>
  <c r="P53" i="1"/>
  <c r="P52" i="1"/>
  <c r="P51" i="1"/>
  <c r="P50" i="1"/>
  <c r="P49" i="1"/>
  <c r="P48" i="1"/>
  <c r="P47" i="1"/>
  <c r="P46" i="1"/>
  <c r="L53" i="1"/>
  <c r="L52" i="1"/>
  <c r="L51" i="1"/>
  <c r="L50" i="1"/>
  <c r="L49" i="1"/>
  <c r="L48" i="1"/>
  <c r="L47" i="1"/>
  <c r="L46" i="1"/>
  <c r="H53" i="1"/>
  <c r="H52" i="1"/>
  <c r="H51" i="1"/>
  <c r="H50" i="1"/>
  <c r="H49" i="1"/>
  <c r="H48" i="1"/>
  <c r="H47" i="1"/>
  <c r="H46" i="1"/>
  <c r="D46" i="1"/>
  <c r="D53" i="1"/>
  <c r="D52" i="1"/>
  <c r="D51" i="1"/>
  <c r="D50" i="1"/>
  <c r="D49" i="1"/>
  <c r="D48" i="1"/>
  <c r="D47" i="1"/>
  <c r="P26" i="1"/>
  <c r="P25" i="1"/>
  <c r="P24" i="1"/>
  <c r="P23" i="1"/>
  <c r="P22" i="1"/>
  <c r="P21" i="1"/>
  <c r="P20" i="1"/>
  <c r="P19" i="1"/>
  <c r="L26" i="1"/>
  <c r="L25" i="1"/>
  <c r="L24" i="1"/>
  <c r="L23" i="1"/>
  <c r="L22" i="1"/>
  <c r="L21" i="1"/>
  <c r="L20" i="1"/>
  <c r="L19" i="1"/>
  <c r="H26" i="1"/>
  <c r="H25" i="1"/>
  <c r="H24" i="1"/>
  <c r="H23" i="1"/>
  <c r="H22" i="1"/>
  <c r="H21" i="1"/>
  <c r="H20" i="1"/>
  <c r="H19" i="1"/>
  <c r="D26" i="1"/>
  <c r="D25" i="1"/>
  <c r="D24" i="1"/>
  <c r="D23" i="1"/>
  <c r="D22" i="1"/>
  <c r="D21" i="1"/>
  <c r="D20" i="1"/>
  <c r="D19" i="1"/>
  <c r="Q86" i="1"/>
  <c r="P100" i="1"/>
  <c r="P99" i="1"/>
  <c r="P98" i="1"/>
  <c r="P97" i="1"/>
  <c r="Q97" i="1" s="1"/>
  <c r="P96" i="1"/>
  <c r="P95" i="1"/>
  <c r="P94" i="1"/>
  <c r="P93" i="1"/>
  <c r="Q93" i="1" s="1"/>
  <c r="P92" i="1"/>
  <c r="P91" i="1"/>
  <c r="P90" i="1"/>
  <c r="P89" i="1"/>
  <c r="Q89" i="1" s="1"/>
  <c r="P88" i="1"/>
  <c r="P87" i="1"/>
  <c r="M86" i="1"/>
  <c r="L100" i="1"/>
  <c r="L99" i="1"/>
  <c r="L98" i="1"/>
  <c r="L97" i="1"/>
  <c r="M97" i="1" s="1"/>
  <c r="L96" i="1"/>
  <c r="L95" i="1"/>
  <c r="L94" i="1"/>
  <c r="L93" i="1"/>
  <c r="M93" i="1" s="1"/>
  <c r="L92" i="1"/>
  <c r="L91" i="1"/>
  <c r="L90" i="1"/>
  <c r="L89" i="1"/>
  <c r="M89" i="1" s="1"/>
  <c r="L88" i="1"/>
  <c r="L87" i="1"/>
  <c r="M87" i="1" s="1"/>
  <c r="I86" i="1"/>
  <c r="H100" i="1"/>
  <c r="H99" i="1"/>
  <c r="H98" i="1"/>
  <c r="H97" i="1"/>
  <c r="H96" i="1"/>
  <c r="H95" i="1"/>
  <c r="H94" i="1"/>
  <c r="H93" i="1"/>
  <c r="I93" i="1" s="1"/>
  <c r="H92" i="1"/>
  <c r="H91" i="1"/>
  <c r="H90" i="1"/>
  <c r="H89" i="1"/>
  <c r="H88" i="1"/>
  <c r="H87" i="1"/>
  <c r="E86" i="1"/>
  <c r="D100" i="1"/>
  <c r="D99" i="1"/>
  <c r="D98" i="1"/>
  <c r="D97" i="1"/>
  <c r="E97" i="1" s="1"/>
  <c r="D96" i="1"/>
  <c r="D95" i="1"/>
  <c r="E95" i="1" s="1"/>
  <c r="D94" i="1"/>
  <c r="D93" i="1"/>
  <c r="E93" i="1" s="1"/>
  <c r="D92" i="1"/>
  <c r="D91" i="1"/>
  <c r="E91" i="1" s="1"/>
  <c r="D90" i="1"/>
  <c r="D89" i="1"/>
  <c r="E89" i="1" s="1"/>
  <c r="D88" i="1"/>
  <c r="D87" i="1"/>
  <c r="E87" i="1" s="1"/>
  <c r="Q59" i="1"/>
  <c r="P73" i="1"/>
  <c r="P72" i="1"/>
  <c r="P71" i="1"/>
  <c r="P70" i="1"/>
  <c r="P69" i="1"/>
  <c r="P68" i="1"/>
  <c r="P67" i="1"/>
  <c r="P66" i="1"/>
  <c r="Q66" i="1" s="1"/>
  <c r="P65" i="1"/>
  <c r="P64" i="1"/>
  <c r="P63" i="1"/>
  <c r="P62" i="1"/>
  <c r="P61" i="1"/>
  <c r="P60" i="1"/>
  <c r="M59" i="1"/>
  <c r="L73" i="1"/>
  <c r="L72" i="1"/>
  <c r="L71" i="1"/>
  <c r="L70" i="1"/>
  <c r="L69" i="1"/>
  <c r="L68" i="1"/>
  <c r="L67" i="1"/>
  <c r="L66" i="1"/>
  <c r="M66" i="1" s="1"/>
  <c r="L65" i="1"/>
  <c r="L64" i="1"/>
  <c r="L63" i="1"/>
  <c r="L62" i="1"/>
  <c r="L61" i="1"/>
  <c r="L60" i="1"/>
  <c r="I59" i="1"/>
  <c r="H73" i="1"/>
  <c r="H72" i="1"/>
  <c r="H71" i="1"/>
  <c r="H70" i="1"/>
  <c r="I70" i="1" s="1"/>
  <c r="H69" i="1"/>
  <c r="H68" i="1"/>
  <c r="H67" i="1"/>
  <c r="H66" i="1"/>
  <c r="I66" i="1" s="1"/>
  <c r="H65" i="1"/>
  <c r="H64" i="1"/>
  <c r="H63" i="1"/>
  <c r="H62" i="1"/>
  <c r="I62" i="1" s="1"/>
  <c r="H61" i="1"/>
  <c r="H60" i="1"/>
  <c r="E59" i="1"/>
  <c r="D73" i="1"/>
  <c r="D72" i="1"/>
  <c r="D71" i="1"/>
  <c r="D70" i="1"/>
  <c r="D69" i="1"/>
  <c r="D68" i="1"/>
  <c r="D67" i="1"/>
  <c r="D66" i="1"/>
  <c r="E66" i="1" s="1"/>
  <c r="D65" i="1"/>
  <c r="D64" i="1"/>
  <c r="D63" i="1"/>
  <c r="D62" i="1"/>
  <c r="D61" i="1"/>
  <c r="D60" i="1"/>
  <c r="Q31" i="1"/>
  <c r="P45" i="1"/>
  <c r="P44" i="1"/>
  <c r="P43" i="1"/>
  <c r="P42" i="1"/>
  <c r="Q42" i="1" s="1"/>
  <c r="P41" i="1"/>
  <c r="P40" i="1"/>
  <c r="Q40" i="1" s="1"/>
  <c r="P39" i="1"/>
  <c r="P38" i="1"/>
  <c r="Q38" i="1" s="1"/>
  <c r="P37" i="1"/>
  <c r="P36" i="1"/>
  <c r="P35" i="1"/>
  <c r="P34" i="1"/>
  <c r="Q34" i="1" s="1"/>
  <c r="P33" i="1"/>
  <c r="P32" i="1"/>
  <c r="Q32" i="1" s="1"/>
  <c r="M31" i="1"/>
  <c r="L45" i="1"/>
  <c r="L44" i="1"/>
  <c r="L43" i="1"/>
  <c r="L42" i="1"/>
  <c r="M42" i="1" s="1"/>
  <c r="L41" i="1"/>
  <c r="L40" i="1"/>
  <c r="L39" i="1"/>
  <c r="L38" i="1"/>
  <c r="M38" i="1" s="1"/>
  <c r="L37" i="1"/>
  <c r="L36" i="1"/>
  <c r="L35" i="1"/>
  <c r="L34" i="1"/>
  <c r="M34" i="1" s="1"/>
  <c r="L33" i="1"/>
  <c r="L32" i="1"/>
  <c r="I31" i="1"/>
  <c r="H45" i="1"/>
  <c r="H44" i="1"/>
  <c r="H43" i="1"/>
  <c r="H42" i="1"/>
  <c r="H41" i="1"/>
  <c r="H40" i="1"/>
  <c r="H39" i="1"/>
  <c r="H38" i="1"/>
  <c r="I38" i="1" s="1"/>
  <c r="H37" i="1"/>
  <c r="H36" i="1"/>
  <c r="H35" i="1"/>
  <c r="H34" i="1"/>
  <c r="H33" i="1"/>
  <c r="H32" i="1"/>
  <c r="E31" i="1"/>
  <c r="D45" i="1"/>
  <c r="D44" i="1"/>
  <c r="D43" i="1"/>
  <c r="D42" i="1"/>
  <c r="E42" i="1" s="1"/>
  <c r="D41" i="1"/>
  <c r="D40" i="1"/>
  <c r="D39" i="1"/>
  <c r="D38" i="1"/>
  <c r="E38" i="1" s="1"/>
  <c r="D37" i="1"/>
  <c r="D36" i="1"/>
  <c r="D35" i="1"/>
  <c r="D34" i="1"/>
  <c r="E34" i="1" s="1"/>
  <c r="D33" i="1"/>
  <c r="D32" i="1"/>
  <c r="Q4" i="1"/>
  <c r="P18" i="1"/>
  <c r="P17" i="1"/>
  <c r="P16" i="1"/>
  <c r="P15" i="1"/>
  <c r="P14" i="1"/>
  <c r="P13" i="1"/>
  <c r="P12" i="1"/>
  <c r="P11" i="1"/>
  <c r="Q11" i="1" s="1"/>
  <c r="P10" i="1"/>
  <c r="P9" i="1"/>
  <c r="P8" i="1"/>
  <c r="P7" i="1"/>
  <c r="P6" i="1"/>
  <c r="P5" i="1"/>
  <c r="M4" i="1"/>
  <c r="L18" i="1"/>
  <c r="L17" i="1"/>
  <c r="L16" i="1"/>
  <c r="L15" i="1"/>
  <c r="L14" i="1"/>
  <c r="L13" i="1"/>
  <c r="L12" i="1"/>
  <c r="L11" i="1"/>
  <c r="M11" i="1" s="1"/>
  <c r="L10" i="1"/>
  <c r="L9" i="1"/>
  <c r="L8" i="1"/>
  <c r="L7" i="1"/>
  <c r="L6" i="1"/>
  <c r="L5" i="1"/>
  <c r="H5" i="1"/>
  <c r="I4" i="1"/>
  <c r="E4" i="1"/>
  <c r="H18" i="1"/>
  <c r="H17" i="1"/>
  <c r="H16" i="1"/>
  <c r="H15" i="1"/>
  <c r="H14" i="1"/>
  <c r="H13" i="1"/>
  <c r="H12" i="1"/>
  <c r="I12" i="1" s="1"/>
  <c r="H11" i="1"/>
  <c r="H10" i="1"/>
  <c r="H9" i="1"/>
  <c r="H8" i="1"/>
  <c r="H7" i="1"/>
  <c r="H6" i="1"/>
  <c r="D18" i="1"/>
  <c r="D17" i="1"/>
  <c r="D16" i="1"/>
  <c r="E16" i="1" s="1"/>
  <c r="D15" i="1"/>
  <c r="D14" i="1"/>
  <c r="D13" i="1"/>
  <c r="D12" i="1"/>
  <c r="D11" i="1"/>
  <c r="E11" i="1" s="1"/>
  <c r="D10" i="1"/>
  <c r="D9" i="1"/>
  <c r="D8" i="1"/>
  <c r="E8" i="1" s="1"/>
  <c r="D7" i="1"/>
  <c r="D6" i="1"/>
  <c r="D5" i="1"/>
  <c r="E99" i="1" l="1"/>
  <c r="M63" i="1"/>
  <c r="M71" i="1"/>
  <c r="I6" i="1"/>
  <c r="M13" i="1"/>
  <c r="M91" i="1"/>
  <c r="I14" i="1"/>
  <c r="M5" i="1"/>
  <c r="I35" i="1"/>
  <c r="M36" i="1"/>
  <c r="M60" i="1"/>
  <c r="M68" i="1"/>
  <c r="E12" i="1"/>
  <c r="Q15" i="1"/>
  <c r="Q62" i="1"/>
  <c r="E5" i="1"/>
  <c r="E13" i="1"/>
  <c r="I8" i="1"/>
  <c r="I16" i="1"/>
  <c r="M7" i="1"/>
  <c r="M15" i="1"/>
  <c r="E60" i="1"/>
  <c r="M62" i="1"/>
  <c r="M70" i="1"/>
  <c r="E6" i="1"/>
  <c r="E14" i="1"/>
  <c r="Q64" i="1"/>
  <c r="Q72" i="1"/>
  <c r="Q87" i="1"/>
  <c r="Q95" i="1"/>
  <c r="E7" i="1"/>
  <c r="E15" i="1"/>
  <c r="I10" i="1"/>
  <c r="I18" i="1"/>
  <c r="M9" i="1"/>
  <c r="M17" i="1"/>
  <c r="M32" i="1"/>
  <c r="E62" i="1"/>
  <c r="E70" i="1"/>
  <c r="M64" i="1"/>
  <c r="M95" i="1"/>
  <c r="E9" i="1"/>
  <c r="E17" i="1"/>
  <c r="E64" i="1"/>
  <c r="E10" i="1"/>
  <c r="E18" i="1"/>
  <c r="I34" i="1"/>
  <c r="I42" i="1"/>
  <c r="Q36" i="1"/>
  <c r="Q44" i="1"/>
  <c r="I73" i="1"/>
  <c r="M67" i="1"/>
  <c r="Q60" i="1"/>
  <c r="Q68" i="1"/>
  <c r="I89" i="1"/>
  <c r="I97" i="1"/>
  <c r="Q91" i="1"/>
  <c r="Q7" i="1"/>
  <c r="Q70" i="1"/>
  <c r="E68" i="1"/>
  <c r="E72" i="1"/>
  <c r="E22" i="1"/>
  <c r="E26" i="1"/>
  <c r="I49" i="1"/>
  <c r="I53" i="1"/>
  <c r="E77" i="1"/>
  <c r="E81" i="1"/>
  <c r="I32" i="1"/>
  <c r="I36" i="1"/>
  <c r="I40" i="1"/>
  <c r="E21" i="1"/>
  <c r="E25" i="1"/>
  <c r="M76" i="1"/>
  <c r="M80" i="1"/>
  <c r="Q76" i="1"/>
  <c r="Q80" i="1"/>
  <c r="I103" i="1"/>
  <c r="I107" i="1"/>
  <c r="E45" i="1"/>
  <c r="I39" i="1"/>
  <c r="I43" i="1"/>
  <c r="E20" i="1"/>
  <c r="E24" i="1"/>
  <c r="I47" i="1"/>
  <c r="I51" i="1"/>
  <c r="E75" i="1"/>
  <c r="E79" i="1"/>
  <c r="M99" i="1"/>
  <c r="E19" i="1"/>
  <c r="E23" i="1"/>
  <c r="M74" i="1"/>
  <c r="M78" i="1"/>
  <c r="Q74" i="1"/>
  <c r="Q78" i="1"/>
  <c r="I101" i="1"/>
  <c r="I105" i="1"/>
  <c r="E50" i="1"/>
  <c r="M49" i="1"/>
  <c r="M53" i="1"/>
  <c r="Q53" i="1"/>
  <c r="M35" i="1"/>
  <c r="M39" i="1"/>
  <c r="M43" i="1"/>
  <c r="M72" i="1"/>
  <c r="Q88" i="1"/>
  <c r="Q92" i="1"/>
  <c r="Q96" i="1"/>
  <c r="Q100" i="1"/>
  <c r="E49" i="1"/>
  <c r="E53" i="1"/>
  <c r="I48" i="1"/>
  <c r="I52" i="1"/>
  <c r="M48" i="1"/>
  <c r="M52" i="1"/>
  <c r="Q48" i="1"/>
  <c r="Q52" i="1"/>
  <c r="E76" i="1"/>
  <c r="E80" i="1"/>
  <c r="I75" i="1"/>
  <c r="I79" i="1"/>
  <c r="M75" i="1"/>
  <c r="M79" i="1"/>
  <c r="Q75" i="1"/>
  <c r="Q79" i="1"/>
  <c r="E102" i="1"/>
  <c r="E106" i="1"/>
  <c r="I102" i="1"/>
  <c r="I106" i="1"/>
  <c r="M102" i="1"/>
  <c r="M106" i="1"/>
  <c r="Q102" i="1"/>
  <c r="Q106" i="1"/>
  <c r="E52" i="1"/>
  <c r="Q47" i="1"/>
  <c r="I74" i="1"/>
  <c r="I78" i="1"/>
  <c r="E101" i="1"/>
  <c r="E105" i="1"/>
  <c r="M101" i="1"/>
  <c r="M105" i="1"/>
  <c r="Q101" i="1"/>
  <c r="Q105" i="1"/>
  <c r="M44" i="1"/>
  <c r="E48" i="1"/>
  <c r="M47" i="1"/>
  <c r="M51" i="1"/>
  <c r="Q51" i="1"/>
  <c r="I44" i="1"/>
  <c r="I100" i="1"/>
  <c r="M90" i="1"/>
  <c r="M94" i="1"/>
  <c r="M98" i="1"/>
  <c r="Q90" i="1"/>
  <c r="Q94" i="1"/>
  <c r="Q98" i="1"/>
  <c r="E47" i="1"/>
  <c r="E51" i="1"/>
  <c r="I46" i="1"/>
  <c r="I50" i="1"/>
  <c r="M46" i="1"/>
  <c r="M50" i="1"/>
  <c r="Q46" i="1"/>
  <c r="Q50" i="1"/>
  <c r="E74" i="1"/>
  <c r="E78" i="1"/>
  <c r="I77" i="1"/>
  <c r="I81" i="1"/>
  <c r="M77" i="1"/>
  <c r="M81" i="1"/>
  <c r="Q77" i="1"/>
  <c r="Q81" i="1"/>
  <c r="E104" i="1"/>
  <c r="E108" i="1"/>
  <c r="I104" i="1"/>
  <c r="I108" i="1"/>
  <c r="M104" i="1"/>
  <c r="M108" i="1"/>
  <c r="Q104" i="1"/>
  <c r="Q108" i="1"/>
  <c r="Q49" i="1"/>
  <c r="I76" i="1"/>
  <c r="I80" i="1"/>
  <c r="E103" i="1"/>
  <c r="E107" i="1"/>
  <c r="M103" i="1"/>
  <c r="M107" i="1"/>
  <c r="Q103" i="1"/>
  <c r="Q107" i="1"/>
  <c r="Q5" i="1"/>
  <c r="Q9" i="1"/>
  <c r="Q13" i="1"/>
  <c r="Q17" i="1"/>
  <c r="M33" i="1"/>
  <c r="M37" i="1"/>
  <c r="M41" i="1"/>
  <c r="M45" i="1"/>
  <c r="M40" i="1"/>
  <c r="I60" i="1"/>
  <c r="I64" i="1"/>
  <c r="I68" i="1"/>
  <c r="I72" i="1"/>
  <c r="M61" i="1"/>
  <c r="M65" i="1"/>
  <c r="M69" i="1"/>
  <c r="M73" i="1"/>
  <c r="I87" i="1"/>
  <c r="I91" i="1"/>
  <c r="I95" i="1"/>
  <c r="M88" i="1"/>
  <c r="M92" i="1"/>
  <c r="M96" i="1"/>
  <c r="M100" i="1"/>
  <c r="E46" i="1"/>
  <c r="I13" i="1"/>
  <c r="E32" i="1"/>
  <c r="E36" i="1"/>
  <c r="E40" i="1"/>
  <c r="E44" i="1"/>
  <c r="I33" i="1"/>
  <c r="I37" i="1"/>
  <c r="I41" i="1"/>
  <c r="I45" i="1"/>
  <c r="M8" i="1"/>
  <c r="Q8" i="1"/>
  <c r="Q12" i="1"/>
  <c r="Q16" i="1"/>
  <c r="Q43" i="1"/>
  <c r="E63" i="1"/>
  <c r="E67" i="1"/>
  <c r="E71" i="1"/>
  <c r="E88" i="1"/>
  <c r="E92" i="1"/>
  <c r="E96" i="1"/>
  <c r="E100" i="1"/>
  <c r="I22" i="1"/>
  <c r="I26" i="1"/>
  <c r="M22" i="1"/>
  <c r="M26" i="1"/>
  <c r="Q22" i="1"/>
  <c r="Q26" i="1"/>
  <c r="I21" i="1"/>
  <c r="I25" i="1"/>
  <c r="M21" i="1"/>
  <c r="M25" i="1"/>
  <c r="Q21" i="1"/>
  <c r="Q25" i="1"/>
  <c r="Q6" i="1"/>
  <c r="Q10" i="1"/>
  <c r="Q14" i="1"/>
  <c r="Q18" i="1"/>
  <c r="E61" i="1"/>
  <c r="E65" i="1"/>
  <c r="E69" i="1"/>
  <c r="E73" i="1"/>
  <c r="Q71" i="1"/>
  <c r="E90" i="1"/>
  <c r="E94" i="1"/>
  <c r="E98" i="1"/>
  <c r="Q99" i="1"/>
  <c r="I20" i="1"/>
  <c r="I24" i="1"/>
  <c r="M20" i="1"/>
  <c r="M24" i="1"/>
  <c r="Q20" i="1"/>
  <c r="Q24" i="1"/>
  <c r="I5" i="1"/>
  <c r="I99" i="1"/>
  <c r="I19" i="1"/>
  <c r="I23" i="1"/>
  <c r="M19" i="1"/>
  <c r="M23" i="1"/>
  <c r="Q19" i="1"/>
  <c r="Q23" i="1"/>
  <c r="I9" i="1"/>
  <c r="I17" i="1"/>
  <c r="M12" i="1"/>
  <c r="M16" i="1"/>
  <c r="E37" i="1"/>
  <c r="I7" i="1"/>
  <c r="I15" i="1"/>
  <c r="M6" i="1"/>
  <c r="M14" i="1"/>
  <c r="E39" i="1"/>
  <c r="E43" i="1"/>
  <c r="Q33" i="1"/>
  <c r="Q37" i="1"/>
  <c r="Q41" i="1"/>
  <c r="Q45" i="1"/>
  <c r="I63" i="1"/>
  <c r="I67" i="1"/>
  <c r="I71" i="1"/>
  <c r="Q61" i="1"/>
  <c r="Q65" i="1"/>
  <c r="Q69" i="1"/>
  <c r="Q73" i="1"/>
  <c r="I90" i="1"/>
  <c r="I94" i="1"/>
  <c r="I98" i="1"/>
  <c r="I11" i="1"/>
  <c r="M10" i="1"/>
  <c r="M18" i="1"/>
  <c r="E35" i="1"/>
  <c r="E33" i="1"/>
  <c r="E41" i="1"/>
  <c r="Q35" i="1"/>
  <c r="Q39" i="1"/>
  <c r="I61" i="1"/>
  <c r="I65" i="1"/>
  <c r="I69" i="1"/>
  <c r="Q63" i="1"/>
  <c r="Q67" i="1"/>
  <c r="I88" i="1"/>
  <c r="I92" i="1"/>
  <c r="I96" i="1"/>
</calcChain>
</file>

<file path=xl/sharedStrings.xml><?xml version="1.0" encoding="utf-8"?>
<sst xmlns="http://schemas.openxmlformats.org/spreadsheetml/2006/main" count="436" uniqueCount="74">
  <si>
    <t>Deslocamento Químico</t>
  </si>
  <si>
    <t>area/H</t>
  </si>
  <si>
    <t>TMS</t>
  </si>
  <si>
    <t>Leucina</t>
  </si>
  <si>
    <t>Lactato</t>
  </si>
  <si>
    <t>Alanina</t>
  </si>
  <si>
    <t>Acetato</t>
  </si>
  <si>
    <t>Acetona</t>
  </si>
  <si>
    <t>Betaína</t>
  </si>
  <si>
    <t>Glicose</t>
  </si>
  <si>
    <t xml:space="preserve"> AG =CH</t>
  </si>
  <si>
    <t>Tirosina</t>
  </si>
  <si>
    <t>Fenilalanina</t>
  </si>
  <si>
    <t>Triptofano</t>
  </si>
  <si>
    <t>Formiato</t>
  </si>
  <si>
    <r>
      <t>(CH</t>
    </r>
    <r>
      <rPr>
        <b/>
        <vertAlign val="subscript"/>
        <sz val="10"/>
        <color theme="1"/>
        <rFont val="Times New Roman"/>
        <family val="1"/>
      </rPr>
      <t>2</t>
    </r>
    <r>
      <rPr>
        <b/>
        <sz val="10"/>
        <color theme="1"/>
        <rFont val="Times New Roman"/>
        <family val="1"/>
      </rPr>
      <t>)</t>
    </r>
    <r>
      <rPr>
        <b/>
        <vertAlign val="subscript"/>
        <sz val="10"/>
        <color theme="1"/>
        <rFont val="Times New Roman"/>
        <family val="1"/>
      </rPr>
      <t>n</t>
    </r>
    <r>
      <rPr>
        <b/>
        <sz val="10"/>
        <color theme="1"/>
        <rFont val="Times New Roman"/>
        <family val="1"/>
      </rPr>
      <t xml:space="preserve"> AG </t>
    </r>
  </si>
  <si>
    <r>
      <t>CH</t>
    </r>
    <r>
      <rPr>
        <b/>
        <vertAlign val="subscript"/>
        <sz val="10"/>
        <color theme="1"/>
        <rFont val="Times New Roman"/>
        <family val="1"/>
      </rPr>
      <t>2</t>
    </r>
    <r>
      <rPr>
        <b/>
        <sz val="10"/>
        <color theme="1"/>
        <rFont val="Times New Roman"/>
        <family val="1"/>
      </rPr>
      <t>=CH</t>
    </r>
    <r>
      <rPr>
        <b/>
        <vertAlign val="subscript"/>
        <sz val="10"/>
        <color theme="1"/>
        <rFont val="Times New Roman"/>
        <family val="1"/>
      </rPr>
      <t>2</t>
    </r>
    <r>
      <rPr>
        <b/>
        <sz val="10"/>
        <color theme="1"/>
        <rFont val="Times New Roman"/>
        <family val="1"/>
      </rPr>
      <t>-CO lipideos</t>
    </r>
  </si>
  <si>
    <t>(ppm)</t>
  </si>
  <si>
    <t>Pré</t>
  </si>
  <si>
    <t>Pós</t>
  </si>
  <si>
    <t>AG =CH</t>
  </si>
  <si>
    <t>PThC 20-30</t>
  </si>
  <si>
    <t>PThC 30-40</t>
  </si>
  <si>
    <t>60 20-30</t>
  </si>
  <si>
    <t>60 30-40</t>
  </si>
  <si>
    <t>Sham 20-30</t>
  </si>
  <si>
    <t>Sham 30-40</t>
  </si>
  <si>
    <t>Controle 20-30</t>
  </si>
  <si>
    <t>Controle 30-40</t>
  </si>
  <si>
    <r>
      <t>(CH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)n AG</t>
    </r>
  </si>
  <si>
    <r>
      <t xml:space="preserve"> CH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=CH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-CO AG</t>
    </r>
  </si>
  <si>
    <t xml:space="preserve"> Acetato</t>
  </si>
  <si>
    <t xml:space="preserve"> =CH</t>
  </si>
  <si>
    <t>Histidina *</t>
  </si>
  <si>
    <t>7.7</t>
  </si>
  <si>
    <t>Metil-histidina*</t>
  </si>
  <si>
    <t>7.0</t>
  </si>
  <si>
    <t>Prolina</t>
  </si>
  <si>
    <t>4.2</t>
  </si>
  <si>
    <t>Ureia</t>
  </si>
  <si>
    <t>Glicina</t>
  </si>
  <si>
    <t>5.7</t>
  </si>
  <si>
    <t>3.7</t>
  </si>
  <si>
    <t>Creatina</t>
  </si>
  <si>
    <t>Creatinina</t>
  </si>
  <si>
    <t>Arginina</t>
  </si>
  <si>
    <t>3.02</t>
  </si>
  <si>
    <t>3.03</t>
  </si>
  <si>
    <t>3.19</t>
  </si>
  <si>
    <r>
      <t>CH</t>
    </r>
    <r>
      <rPr>
        <b/>
        <vertAlign val="subscript"/>
        <sz val="10"/>
        <color theme="1"/>
        <rFont val="Times New Roman"/>
        <family val="1"/>
      </rPr>
      <t>2</t>
    </r>
    <r>
      <rPr>
        <b/>
        <sz val="10"/>
        <color theme="1"/>
        <rFont val="Times New Roman"/>
        <family val="1"/>
      </rPr>
      <t>=CH</t>
    </r>
    <r>
      <rPr>
        <b/>
        <vertAlign val="subscript"/>
        <sz val="10"/>
        <color theme="1"/>
        <rFont val="Times New Roman"/>
        <family val="1"/>
      </rPr>
      <t>2</t>
    </r>
    <r>
      <rPr>
        <b/>
        <sz val="10"/>
        <color theme="1"/>
        <rFont val="Times New Roman"/>
        <family val="1"/>
      </rPr>
      <t xml:space="preserve">-CO </t>
    </r>
  </si>
  <si>
    <t>´0,024</t>
  </si>
  <si>
    <t>Control-Group</t>
  </si>
  <si>
    <t>Sham-Group</t>
  </si>
  <si>
    <t>60%MIP-Group</t>
  </si>
  <si>
    <t>CIP-Group</t>
  </si>
  <si>
    <t>Pre</t>
  </si>
  <si>
    <t>Post</t>
  </si>
  <si>
    <t>20 - 30 years</t>
  </si>
  <si>
    <t>Metabolites</t>
  </si>
  <si>
    <t>Metabolite</t>
  </si>
  <si>
    <t>Chemical Displacement</t>
  </si>
  <si>
    <t>CIP - PRE</t>
  </si>
  <si>
    <t>CIP - POST</t>
  </si>
  <si>
    <t>60% MIP - PRE</t>
  </si>
  <si>
    <t>60% MIP - POST</t>
  </si>
  <si>
    <t>SHAM - PRE</t>
  </si>
  <si>
    <t>SHAM - POST</t>
  </si>
  <si>
    <t>CONTROL - PRE</t>
  </si>
  <si>
    <t>CONTROL - POST</t>
  </si>
  <si>
    <t>20-30 years</t>
  </si>
  <si>
    <t>31-40 years</t>
  </si>
  <si>
    <t>total area</t>
  </si>
  <si>
    <t>Average (6 individuals)</t>
  </si>
  <si>
    <t>Normalized/MediaTMS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</si>
</sst>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_-* #,##0.000_-;\-* #,##0.000_-;_-* &quot;-&quot;??_-;_-@_-"/>
    <numFmt numFmtId="166" formatCode="_-* #,##0.000_-;\-* #,##0.000_-;_-* &quot;-&quot;???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1"/>
      <color rgb="FF00B050"/>
      <name val="Calibri"/>
      <family val="2"/>
      <scheme val="min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vertAlign val="subscript"/>
      <sz val="12"/>
      <color theme="1"/>
      <name val="Times New Roman"/>
      <family val="1"/>
    </font>
    <font>
      <sz val="1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FF0000"/>
      <name val="Times New Roman"/>
      <family val="1"/>
    </font>
    <font>
      <b/>
      <sz val="10"/>
      <color rgb="FF00B050"/>
      <name val="Calibri"/>
      <family val="2"/>
      <scheme val="minor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rgb="FF7030A0"/>
      <name val="Times New Roman"/>
      <family val="1"/>
    </font>
    <font>
      <sz val="10"/>
      <color rgb="FF0070C0"/>
      <name val="Times New Roman"/>
      <family val="1"/>
    </font>
    <font>
      <b/>
      <vertAlign val="subscript"/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rgb="FF00B050"/>
      <name val="Times New Roman"/>
      <family val="1"/>
    </font>
    <font>
      <sz val="10"/>
      <name val="Times New Roman"/>
      <family val="1"/>
    </font>
    <font>
      <b/>
      <sz val="10"/>
      <color theme="9" tint="-0.249977111117893"/>
      <name val="Times New Roman"/>
      <family val="1"/>
    </font>
    <font>
      <i/>
      <sz val="12"/>
      <color theme="1"/>
      <name val="Times New Roman"/>
      <family val="1"/>
    </font>
    <font>
      <sz val="11"/>
      <color rgb="FFFF0000"/>
      <name val="Times New Roman"/>
      <family val="1"/>
    </font>
    <font>
      <sz val="11"/>
      <color rgb="FF00B050"/>
      <name val="Times New Roman"/>
      <family val="1"/>
    </font>
    <font>
      <sz val="10"/>
      <color rgb="FFFF0000"/>
      <name val="Times New Roman"/>
      <family val="1"/>
    </font>
    <font>
      <sz val="10"/>
      <color rgb="FF00B050"/>
      <name val="Times New Roman"/>
      <family val="1"/>
    </font>
    <font>
      <sz val="10"/>
      <color rgb="FF7030A0"/>
      <name val="Calibri"/>
      <family val="2"/>
      <scheme val="minor"/>
    </font>
    <font>
      <b/>
      <sz val="10"/>
      <color rgb="FF7030A0"/>
      <name val="Calibri"/>
      <family val="2"/>
      <scheme val="minor"/>
    </font>
    <font>
      <b/>
      <sz val="11"/>
      <color rgb="FF7030A0"/>
      <name val="Times New Roman"/>
      <family val="1"/>
    </font>
    <font>
      <b/>
      <sz val="12"/>
      <color rgb="FF7030A0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8">
    <xf numFmtId="0" fontId="0" fillId="0" borderId="0" xfId="0"/>
    <xf numFmtId="0" fontId="2" fillId="0" borderId="0" xfId="0" applyFont="1" applyAlignment="1">
      <alignment horizontal="center"/>
    </xf>
    <xf numFmtId="43" fontId="3" fillId="0" borderId="0" xfId="1" applyFont="1" applyAlignment="1">
      <alignment horizontal="center"/>
    </xf>
    <xf numFmtId="3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 applyAlignment="1">
      <alignment horizontal="center"/>
    </xf>
    <xf numFmtId="43" fontId="11" fillId="0" borderId="0" xfId="1" applyFont="1" applyAlignment="1">
      <alignment horizontal="center"/>
    </xf>
    <xf numFmtId="43" fontId="12" fillId="0" borderId="0" xfId="1" applyFont="1" applyBorder="1" applyAlignment="1">
      <alignment horizontal="center"/>
    </xf>
    <xf numFmtId="3" fontId="11" fillId="0" borderId="0" xfId="0" applyNumberFormat="1" applyFont="1" applyAlignment="1">
      <alignment horizontal="center"/>
    </xf>
    <xf numFmtId="0" fontId="8" fillId="0" borderId="0" xfId="0" applyFont="1"/>
    <xf numFmtId="43" fontId="10" fillId="0" borderId="4" xfId="1" applyFont="1" applyBorder="1" applyAlignment="1">
      <alignment horizontal="center"/>
    </xf>
    <xf numFmtId="43" fontId="11" fillId="0" borderId="0" xfId="1" applyFont="1" applyBorder="1" applyAlignment="1">
      <alignment horizontal="center"/>
    </xf>
    <xf numFmtId="43" fontId="8" fillId="0" borderId="0" xfId="1" applyFont="1" applyBorder="1" applyAlignment="1">
      <alignment horizontal="center"/>
    </xf>
    <xf numFmtId="0" fontId="13" fillId="0" borderId="0" xfId="0" applyFont="1" applyAlignment="1">
      <alignment horizontal="center"/>
    </xf>
    <xf numFmtId="43" fontId="8" fillId="0" borderId="4" xfId="1" applyFont="1" applyBorder="1" applyAlignment="1">
      <alignment horizontal="center"/>
    </xf>
    <xf numFmtId="43" fontId="15" fillId="0" borderId="0" xfId="1" applyFont="1" applyBorder="1" applyAlignment="1">
      <alignment horizontal="center"/>
    </xf>
    <xf numFmtId="43" fontId="15" fillId="0" borderId="5" xfId="1" applyFont="1" applyBorder="1" applyAlignment="1">
      <alignment horizontal="center"/>
    </xf>
    <xf numFmtId="43" fontId="13" fillId="0" borderId="0" xfId="1" applyFont="1" applyAlignment="1">
      <alignment horizontal="center"/>
    </xf>
    <xf numFmtId="43" fontId="12" fillId="0" borderId="4" xfId="1" applyFont="1" applyBorder="1" applyAlignment="1">
      <alignment horizontal="center"/>
    </xf>
    <xf numFmtId="43" fontId="13" fillId="0" borderId="0" xfId="1" applyFont="1"/>
    <xf numFmtId="3" fontId="9" fillId="0" borderId="0" xfId="0" applyNumberFormat="1" applyFont="1"/>
    <xf numFmtId="43" fontId="8" fillId="0" borderId="4" xfId="1" applyFont="1" applyBorder="1"/>
    <xf numFmtId="43" fontId="17" fillId="0" borderId="4" xfId="1" applyFont="1" applyBorder="1"/>
    <xf numFmtId="0" fontId="9" fillId="0" borderId="5" xfId="0" applyFont="1" applyBorder="1"/>
    <xf numFmtId="43" fontId="8" fillId="0" borderId="6" xfId="1" applyFont="1" applyBorder="1"/>
    <xf numFmtId="0" fontId="9" fillId="0" borderId="7" xfId="0" applyFont="1" applyBorder="1"/>
    <xf numFmtId="0" fontId="9" fillId="0" borderId="8" xfId="0" applyFont="1" applyBorder="1"/>
    <xf numFmtId="3" fontId="18" fillId="0" borderId="0" xfId="0" applyNumberFormat="1" applyFont="1" applyAlignment="1">
      <alignment horizontal="center"/>
    </xf>
    <xf numFmtId="43" fontId="10" fillId="0" borderId="0" xfId="1" applyFont="1" applyAlignment="1">
      <alignment horizontal="center"/>
    </xf>
    <xf numFmtId="43" fontId="15" fillId="0" borderId="0" xfId="1" applyFont="1" applyAlignment="1">
      <alignment horizontal="center"/>
    </xf>
    <xf numFmtId="43" fontId="15" fillId="0" borderId="0" xfId="1" applyFont="1" applyBorder="1"/>
    <xf numFmtId="43" fontId="15" fillId="0" borderId="5" xfId="1" applyFont="1" applyBorder="1"/>
    <xf numFmtId="0" fontId="12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3" fontId="12" fillId="0" borderId="4" xfId="1" applyFont="1" applyBorder="1"/>
    <xf numFmtId="0" fontId="17" fillId="0" borderId="0" xfId="0" applyFont="1" applyAlignment="1">
      <alignment horizontal="center"/>
    </xf>
    <xf numFmtId="165" fontId="14" fillId="0" borderId="0" xfId="1" applyNumberFormat="1" applyFont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43" fontId="15" fillId="0" borderId="7" xfId="1" applyFont="1" applyBorder="1" applyAlignment="1">
      <alignment horizontal="center"/>
    </xf>
    <xf numFmtId="43" fontId="15" fillId="0" borderId="8" xfId="1" applyFont="1" applyBorder="1" applyAlignment="1">
      <alignment horizontal="center"/>
    </xf>
    <xf numFmtId="43" fontId="13" fillId="0" borderId="4" xfId="1" applyFont="1" applyBorder="1" applyAlignment="1">
      <alignment horizontal="center"/>
    </xf>
    <xf numFmtId="43" fontId="19" fillId="0" borderId="4" xfId="1" applyFont="1" applyBorder="1" applyAlignment="1">
      <alignment horizontal="center"/>
    </xf>
    <xf numFmtId="43" fontId="9" fillId="0" borderId="0" xfId="1" applyFont="1"/>
    <xf numFmtId="43" fontId="8" fillId="0" borderId="5" xfId="1" applyFont="1" applyBorder="1" applyAlignment="1">
      <alignment horizontal="center"/>
    </xf>
    <xf numFmtId="43" fontId="10" fillId="0" borderId="0" xfId="1" applyFont="1" applyBorder="1" applyAlignment="1">
      <alignment horizontal="center"/>
    </xf>
    <xf numFmtId="43" fontId="19" fillId="0" borderId="0" xfId="1" applyFont="1" applyBorder="1" applyAlignment="1">
      <alignment horizontal="center"/>
    </xf>
    <xf numFmtId="43" fontId="19" fillId="0" borderId="4" xfId="1" applyFont="1" applyBorder="1"/>
    <xf numFmtId="43" fontId="13" fillId="0" borderId="4" xfId="1" applyFont="1" applyBorder="1"/>
    <xf numFmtId="0" fontId="13" fillId="0" borderId="5" xfId="0" applyFont="1" applyBorder="1"/>
    <xf numFmtId="43" fontId="13" fillId="0" borderId="0" xfId="1" applyFont="1" applyBorder="1"/>
    <xf numFmtId="0" fontId="13" fillId="0" borderId="0" xfId="0" applyFont="1"/>
    <xf numFmtId="3" fontId="9" fillId="0" borderId="5" xfId="0" applyNumberFormat="1" applyFont="1" applyBorder="1"/>
    <xf numFmtId="43" fontId="13" fillId="0" borderId="4" xfId="1" applyFont="1" applyBorder="1" applyAlignment="1"/>
    <xf numFmtId="43" fontId="19" fillId="0" borderId="0" xfId="1" applyFont="1" applyFill="1" applyBorder="1" applyAlignment="1">
      <alignment horizontal="center"/>
    </xf>
    <xf numFmtId="165" fontId="14" fillId="0" borderId="0" xfId="0" applyNumberFormat="1" applyFont="1"/>
    <xf numFmtId="43" fontId="13" fillId="0" borderId="6" xfId="1" applyFont="1" applyBorder="1" applyAlignment="1"/>
    <xf numFmtId="165" fontId="14" fillId="0" borderId="7" xfId="0" applyNumberFormat="1" applyFont="1" applyBorder="1"/>
    <xf numFmtId="43" fontId="8" fillId="0" borderId="0" xfId="1" applyFont="1" applyBorder="1"/>
    <xf numFmtId="43" fontId="8" fillId="0" borderId="7" xfId="1" applyFont="1" applyBorder="1"/>
    <xf numFmtId="43" fontId="8" fillId="0" borderId="7" xfId="1" applyFont="1" applyBorder="1" applyAlignment="1">
      <alignment horizontal="center"/>
    </xf>
    <xf numFmtId="43" fontId="13" fillId="0" borderId="0" xfId="1" applyFont="1" applyBorder="1" applyAlignment="1">
      <alignment horizontal="center"/>
    </xf>
    <xf numFmtId="43" fontId="13" fillId="0" borderId="0" xfId="1" applyFont="1" applyBorder="1" applyAlignment="1"/>
    <xf numFmtId="164" fontId="14" fillId="0" borderId="0" xfId="1" applyNumberFormat="1" applyFont="1" applyBorder="1" applyAlignment="1">
      <alignment horizontal="right"/>
    </xf>
    <xf numFmtId="43" fontId="12" fillId="0" borderId="0" xfId="1" applyFont="1" applyBorder="1"/>
    <xf numFmtId="43" fontId="19" fillId="0" borderId="0" xfId="1" applyFont="1" applyBorder="1"/>
    <xf numFmtId="0" fontId="20" fillId="0" borderId="0" xfId="0" applyFont="1" applyAlignment="1">
      <alignment horizontal="center"/>
    </xf>
    <xf numFmtId="165" fontId="14" fillId="0" borderId="0" xfId="1" applyNumberFormat="1" applyFont="1" applyBorder="1"/>
    <xf numFmtId="165" fontId="14" fillId="0" borderId="0" xfId="1" applyNumberFormat="1" applyFont="1" applyBorder="1" applyAlignment="1"/>
    <xf numFmtId="165" fontId="14" fillId="0" borderId="0" xfId="0" applyNumberFormat="1" applyFont="1" applyAlignment="1">
      <alignment horizontal="right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4" fontId="22" fillId="0" borderId="0" xfId="0" applyNumberFormat="1" applyFont="1" applyAlignment="1">
      <alignment horizontal="center"/>
    </xf>
    <xf numFmtId="164" fontId="19" fillId="0" borderId="4" xfId="1" applyNumberFormat="1" applyFont="1" applyBorder="1" applyAlignment="1">
      <alignment horizontal="right"/>
    </xf>
    <xf numFmtId="164" fontId="19" fillId="0" borderId="6" xfId="1" applyNumberFormat="1" applyFont="1" applyBorder="1" applyAlignment="1">
      <alignment horizontal="right"/>
    </xf>
    <xf numFmtId="0" fontId="19" fillId="0" borderId="5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164" fontId="19" fillId="0" borderId="5" xfId="0" applyNumberFormat="1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24" fillId="0" borderId="5" xfId="0" applyFont="1" applyBorder="1" applyAlignment="1">
      <alignment horizontal="center"/>
    </xf>
    <xf numFmtId="0" fontId="25" fillId="0" borderId="5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3" fontId="25" fillId="0" borderId="0" xfId="0" applyNumberFormat="1" applyFont="1" applyAlignment="1">
      <alignment horizontal="center"/>
    </xf>
    <xf numFmtId="0" fontId="24" fillId="0" borderId="7" xfId="0" applyFont="1" applyBorder="1" applyAlignment="1">
      <alignment horizontal="center"/>
    </xf>
    <xf numFmtId="0" fontId="24" fillId="0" borderId="8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21" fillId="0" borderId="0" xfId="0" applyFont="1" applyAlignment="1">
      <alignment horizontal="center"/>
    </xf>
    <xf numFmtId="164" fontId="14" fillId="0" borderId="7" xfId="1" applyNumberFormat="1" applyFont="1" applyBorder="1" applyAlignment="1">
      <alignment horizontal="right"/>
    </xf>
    <xf numFmtId="0" fontId="13" fillId="0" borderId="5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8" fillId="0" borderId="4" xfId="0" applyFont="1" applyBorder="1"/>
    <xf numFmtId="0" fontId="8" fillId="0" borderId="6" xfId="0" applyFont="1" applyBorder="1"/>
    <xf numFmtId="3" fontId="0" fillId="0" borderId="0" xfId="0" applyNumberFormat="1"/>
    <xf numFmtId="3" fontId="8" fillId="0" borderId="4" xfId="0" applyNumberFormat="1" applyFont="1" applyBorder="1"/>
    <xf numFmtId="3" fontId="8" fillId="0" borderId="6" xfId="0" applyNumberFormat="1" applyFont="1" applyBorder="1"/>
    <xf numFmtId="43" fontId="12" fillId="0" borderId="6" xfId="1" applyFont="1" applyBorder="1" applyAlignment="1">
      <alignment horizontal="center"/>
    </xf>
    <xf numFmtId="165" fontId="12" fillId="0" borderId="4" xfId="1" applyNumberFormat="1" applyFont="1" applyBorder="1" applyAlignment="1">
      <alignment horizontal="center"/>
    </xf>
    <xf numFmtId="165" fontId="12" fillId="0" borderId="6" xfId="1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19" fillId="0" borderId="1" xfId="1" applyNumberFormat="1" applyFont="1" applyBorder="1" applyAlignment="1">
      <alignment horizontal="right"/>
    </xf>
    <xf numFmtId="0" fontId="24" fillId="0" borderId="3" xfId="0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43" fontId="9" fillId="0" borderId="0" xfId="0" applyNumberFormat="1" applyFont="1"/>
    <xf numFmtId="165" fontId="26" fillId="0" borderId="0" xfId="0" applyNumberFormat="1" applyFont="1"/>
    <xf numFmtId="43" fontId="19" fillId="0" borderId="6" xfId="1" applyFont="1" applyBorder="1" applyAlignment="1">
      <alignment horizontal="center"/>
    </xf>
    <xf numFmtId="43" fontId="9" fillId="0" borderId="7" xfId="0" applyNumberFormat="1" applyFont="1" applyBorder="1"/>
    <xf numFmtId="165" fontId="26" fillId="0" borderId="7" xfId="0" applyNumberFormat="1" applyFont="1" applyBorder="1"/>
    <xf numFmtId="166" fontId="9" fillId="0" borderId="0" xfId="0" applyNumberFormat="1" applyFont="1"/>
    <xf numFmtId="165" fontId="13" fillId="0" borderId="4" xfId="1" applyNumberFormat="1" applyFont="1" applyBorder="1" applyAlignment="1">
      <alignment horizontal="center"/>
    </xf>
    <xf numFmtId="165" fontId="13" fillId="0" borderId="6" xfId="1" applyNumberFormat="1" applyFont="1" applyBorder="1" applyAlignment="1">
      <alignment horizontal="center"/>
    </xf>
    <xf numFmtId="166" fontId="9" fillId="0" borderId="7" xfId="0" applyNumberFormat="1" applyFont="1" applyBorder="1"/>
    <xf numFmtId="165" fontId="27" fillId="0" borderId="0" xfId="0" applyNumberFormat="1" applyFont="1"/>
    <xf numFmtId="165" fontId="27" fillId="0" borderId="7" xfId="0" applyNumberFormat="1" applyFont="1" applyBorder="1"/>
    <xf numFmtId="165" fontId="19" fillId="0" borderId="4" xfId="1" applyNumberFormat="1" applyFont="1" applyBorder="1" applyAlignment="1">
      <alignment horizontal="center"/>
    </xf>
    <xf numFmtId="165" fontId="19" fillId="0" borderId="6" xfId="1" applyNumberFormat="1" applyFont="1" applyBorder="1" applyAlignment="1">
      <alignment horizontal="center"/>
    </xf>
    <xf numFmtId="164" fontId="26" fillId="0" borderId="0" xfId="0" applyNumberFormat="1" applyFont="1" applyAlignment="1">
      <alignment horizontal="right"/>
    </xf>
    <xf numFmtId="164" fontId="26" fillId="0" borderId="7" xfId="0" applyNumberFormat="1" applyFont="1" applyBorder="1" applyAlignment="1">
      <alignment horizontal="right"/>
    </xf>
    <xf numFmtId="3" fontId="5" fillId="0" borderId="0" xfId="0" applyNumberFormat="1" applyFont="1" applyAlignment="1">
      <alignment horizontal="center"/>
    </xf>
    <xf numFmtId="0" fontId="4" fillId="0" borderId="0" xfId="0" applyFont="1"/>
    <xf numFmtId="0" fontId="21" fillId="0" borderId="0" xfId="0" applyFont="1"/>
    <xf numFmtId="0" fontId="0" fillId="0" borderId="5" xfId="0" applyBorder="1"/>
    <xf numFmtId="0" fontId="5" fillId="0" borderId="7" xfId="0" applyFont="1" applyBorder="1" applyAlignment="1">
      <alignment horizontal="center"/>
    </xf>
    <xf numFmtId="0" fontId="0" fillId="0" borderId="8" xfId="0" applyBorder="1"/>
    <xf numFmtId="43" fontId="13" fillId="0" borderId="0" xfId="0" applyNumberFormat="1" applyFont="1"/>
    <xf numFmtId="43" fontId="13" fillId="0" borderId="0" xfId="0" applyNumberFormat="1" applyFont="1" applyAlignment="1">
      <alignment horizontal="center"/>
    </xf>
    <xf numFmtId="43" fontId="13" fillId="0" borderId="7" xfId="0" applyNumberFormat="1" applyFont="1" applyBorder="1" applyAlignment="1">
      <alignment horizontal="center"/>
    </xf>
    <xf numFmtId="0" fontId="0" fillId="0" borderId="7" xfId="0" applyBorder="1"/>
    <xf numFmtId="43" fontId="19" fillId="0" borderId="4" xfId="1" applyFont="1" applyFill="1" applyBorder="1" applyAlignment="1">
      <alignment horizontal="center"/>
    </xf>
    <xf numFmtId="43" fontId="13" fillId="0" borderId="4" xfId="1" applyFont="1" applyBorder="1" applyAlignment="1">
      <alignment horizontal="right"/>
    </xf>
    <xf numFmtId="43" fontId="13" fillId="0" borderId="6" xfId="1" applyFont="1" applyBorder="1" applyAlignment="1">
      <alignment horizontal="right"/>
    </xf>
    <xf numFmtId="3" fontId="13" fillId="0" borderId="0" xfId="0" applyNumberFormat="1" applyFont="1"/>
    <xf numFmtId="43" fontId="13" fillId="0" borderId="7" xfId="0" applyNumberFormat="1" applyFont="1" applyBorder="1"/>
    <xf numFmtId="3" fontId="4" fillId="0" borderId="0" xfId="0" applyNumberFormat="1" applyFont="1" applyAlignment="1">
      <alignment horizontal="center"/>
    </xf>
    <xf numFmtId="0" fontId="13" fillId="0" borderId="4" xfId="0" applyFont="1" applyBorder="1" applyAlignment="1">
      <alignment horizontal="right"/>
    </xf>
    <xf numFmtId="43" fontId="13" fillId="0" borderId="0" xfId="1" applyFont="1" applyFill="1" applyBorder="1" applyAlignment="1">
      <alignment horizontal="right"/>
    </xf>
    <xf numFmtId="0" fontId="13" fillId="0" borderId="0" xfId="0" applyFont="1" applyAlignment="1">
      <alignment horizontal="right"/>
    </xf>
    <xf numFmtId="3" fontId="13" fillId="0" borderId="0" xfId="0" applyNumberFormat="1" applyFont="1" applyAlignment="1">
      <alignment horizontal="right"/>
    </xf>
    <xf numFmtId="0" fontId="13" fillId="0" borderId="6" xfId="0" applyFont="1" applyBorder="1" applyAlignment="1">
      <alignment horizontal="right"/>
    </xf>
    <xf numFmtId="0" fontId="13" fillId="0" borderId="7" xfId="0" applyFont="1" applyBorder="1" applyAlignment="1">
      <alignment horizontal="right"/>
    </xf>
    <xf numFmtId="3" fontId="0" fillId="0" borderId="5" xfId="0" applyNumberFormat="1" applyBorder="1"/>
    <xf numFmtId="164" fontId="28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164" fontId="28" fillId="0" borderId="7" xfId="0" applyNumberFormat="1" applyFont="1" applyBorder="1" applyAlignment="1">
      <alignment horizontal="right"/>
    </xf>
    <xf numFmtId="164" fontId="14" fillId="0" borderId="0" xfId="0" applyNumberFormat="1" applyFont="1" applyAlignment="1">
      <alignment horizontal="right"/>
    </xf>
    <xf numFmtId="164" fontId="14" fillId="0" borderId="7" xfId="0" applyNumberFormat="1" applyFont="1" applyBorder="1" applyAlignment="1">
      <alignment horizontal="right"/>
    </xf>
    <xf numFmtId="0" fontId="25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25" fillId="0" borderId="8" xfId="0" applyFont="1" applyBorder="1" applyAlignment="1">
      <alignment horizontal="center"/>
    </xf>
    <xf numFmtId="0" fontId="25" fillId="0" borderId="7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21" fillId="0" borderId="6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4" fillId="0" borderId="11" xfId="0" applyFont="1" applyBorder="1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colors>
    <mruColors>
      <color rgb="FF31ACBD"/>
      <color rgb="FFE4F676"/>
      <color rgb="FFEB1B92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Plan2!$B$28</c:f>
              <c:strCache>
                <c:ptCount val="1"/>
                <c:pt idx="0">
                  <c:v>Pre</c:v>
                </c:pt>
              </c:strCache>
            </c:strRef>
          </c:tx>
          <c:invertIfNegative val="0"/>
          <c:cat>
            <c:strRef>
              <c:f>Plan2!$A$29:$A$36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Plan2!$B$29:$B$36</c:f>
              <c:numCache>
                <c:formatCode>General</c:formatCode>
                <c:ptCount val="8"/>
                <c:pt idx="0">
                  <c:v>7.8010000000000002</c:v>
                </c:pt>
                <c:pt idx="1">
                  <c:v>6.3730000000000002</c:v>
                </c:pt>
                <c:pt idx="2">
                  <c:v>7.0350000000000001</c:v>
                </c:pt>
                <c:pt idx="3">
                  <c:v>6.9790000000000001</c:v>
                </c:pt>
                <c:pt idx="4">
                  <c:v>7.6970000000000001</c:v>
                </c:pt>
                <c:pt idx="5">
                  <c:v>7.101</c:v>
                </c:pt>
                <c:pt idx="6">
                  <c:v>6.9850000000000003</c:v>
                </c:pt>
                <c:pt idx="7">
                  <c:v>8.4039999999999999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55-41DB-8828-29ECCBC10530}"/>
            </c:ext>
          </c:extLst>
        </c:ser>
        <c:ser>
          <c:idx val="1"/>
          <c:order val="1"/>
          <c:tx>
            <c:strRef>
              <c:f>Plan2!$C$28</c:f>
              <c:strCache>
                <c:ptCount val="1"/>
                <c:pt idx="0">
                  <c:v>Post</c:v>
                </c:pt>
              </c:strCache>
            </c:strRef>
          </c:tx>
          <c:invertIfNegative val="0"/>
          <c:cat>
            <c:strRef>
              <c:f>Plan2!$A$29:$A$36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Plan2!$C$29:$C$36</c:f>
              <c:numCache>
                <c:formatCode>General</c:formatCode>
                <c:ptCount val="8"/>
                <c:pt idx="0">
                  <c:v>6.7</c:v>
                </c:pt>
                <c:pt idx="1">
                  <c:v>7.1769999999999996</c:v>
                </c:pt>
                <c:pt idx="2">
                  <c:v>5.5229999999999997</c:v>
                </c:pt>
                <c:pt idx="3">
                  <c:v>6.8979999999999997</c:v>
                </c:pt>
                <c:pt idx="4">
                  <c:v>7.524</c:v>
                </c:pt>
                <c:pt idx="5">
                  <c:v>7.4589999999999996</c:v>
                </c:pt>
                <c:pt idx="6">
                  <c:v>7.3760000000000003</c:v>
                </c:pt>
                <c:pt idx="7">
                  <c:v>5.8940000000000001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55-41DB-8828-29ECCBC10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952576"/>
        <c:axId val="123052800"/>
      </c:barChart>
      <c:catAx>
        <c:axId val="1089525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23052800"/>
        <c:crosses val="autoZero"/>
        <c:auto val="1"/>
        <c:lblAlgn val="ctr"/>
        <c:lblOffset val="100"/>
        <c:noMultiLvlLbl val="0"/>
      </c:catAx>
      <c:valAx>
        <c:axId val="1230528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089525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41" footer="0.3149606200000004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Plan2!$B$164</c:f>
              <c:strCache>
                <c:ptCount val="1"/>
                <c:pt idx="0">
                  <c:v>Pré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Plan2!$A$165:$A$172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Plan2!$B$165:$B$172</c:f>
              <c:numCache>
                <c:formatCode>General</c:formatCode>
                <c:ptCount val="8"/>
                <c:pt idx="0">
                  <c:v>4.9000000000000002E-2</c:v>
                </c:pt>
                <c:pt idx="1">
                  <c:v>4.5999999999999999E-2</c:v>
                </c:pt>
                <c:pt idx="2">
                  <c:v>5.0999999999999997E-2</c:v>
                </c:pt>
                <c:pt idx="3">
                  <c:v>4.1000000000000002E-2</c:v>
                </c:pt>
                <c:pt idx="4">
                  <c:v>5.3999999999999999E-2</c:v>
                </c:pt>
                <c:pt idx="5">
                  <c:v>4.7E-2</c:v>
                </c:pt>
                <c:pt idx="6">
                  <c:v>4.5999999999999999E-2</c:v>
                </c:pt>
                <c:pt idx="7">
                  <c:v>5.8000000000000003E-2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5-400E-BB46-C7DAFE9E7959}"/>
            </c:ext>
          </c:extLst>
        </c:ser>
        <c:ser>
          <c:idx val="1"/>
          <c:order val="1"/>
          <c:tx>
            <c:strRef>
              <c:f>Plan2!$C$164</c:f>
              <c:strCache>
                <c:ptCount val="1"/>
                <c:pt idx="0">
                  <c:v>Pós</c:v>
                </c:pt>
              </c:strCache>
            </c:strRef>
          </c:tx>
          <c:invertIfNegative val="0"/>
          <c:cat>
            <c:strRef>
              <c:f>Plan2!$A$165:$A$172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Plan2!$C$165:$C$172</c:f>
              <c:numCache>
                <c:formatCode>General</c:formatCode>
                <c:ptCount val="8"/>
                <c:pt idx="0">
                  <c:v>0.05</c:v>
                </c:pt>
                <c:pt idx="1">
                  <c:v>5.0999999999999997E-2</c:v>
                </c:pt>
                <c:pt idx="2">
                  <c:v>4.3999999999999997E-2</c:v>
                </c:pt>
                <c:pt idx="3">
                  <c:v>4.3999999999999997E-2</c:v>
                </c:pt>
                <c:pt idx="4">
                  <c:v>4.8000000000000001E-2</c:v>
                </c:pt>
                <c:pt idx="5">
                  <c:v>4.4999999999999998E-2</c:v>
                </c:pt>
                <c:pt idx="6">
                  <c:v>5.1999999999999998E-2</c:v>
                </c:pt>
                <c:pt idx="7">
                  <c:v>4.3999999999999997E-2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5-400E-BB46-C7DAFE9E7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118656"/>
        <c:axId val="138120192"/>
      </c:barChart>
      <c:catAx>
        <c:axId val="1381186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38120192"/>
        <c:crosses val="autoZero"/>
        <c:auto val="1"/>
        <c:lblAlgn val="ctr"/>
        <c:lblOffset val="100"/>
        <c:noMultiLvlLbl val="0"/>
      </c:catAx>
      <c:valAx>
        <c:axId val="1381201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381186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Plan2!$B$180</c:f>
              <c:strCache>
                <c:ptCount val="1"/>
                <c:pt idx="0">
                  <c:v>Pré</c:v>
                </c:pt>
              </c:strCache>
            </c:strRef>
          </c:tx>
          <c:invertIfNegative val="0"/>
          <c:cat>
            <c:strRef>
              <c:f>Plan2!$A$181:$A$188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Plan2!$B$181:$B$188</c:f>
              <c:numCache>
                <c:formatCode>General</c:formatCode>
                <c:ptCount val="8"/>
                <c:pt idx="0">
                  <c:v>2.3E-2</c:v>
                </c:pt>
                <c:pt idx="1">
                  <c:v>2.1999999999999999E-2</c:v>
                </c:pt>
                <c:pt idx="2">
                  <c:v>2.1999999999999999E-2</c:v>
                </c:pt>
                <c:pt idx="3">
                  <c:v>2.3E-2</c:v>
                </c:pt>
                <c:pt idx="4">
                  <c:v>2.3E-2</c:v>
                </c:pt>
                <c:pt idx="5">
                  <c:v>2.1999999999999999E-2</c:v>
                </c:pt>
                <c:pt idx="6">
                  <c:v>2.5000000000000001E-2</c:v>
                </c:pt>
                <c:pt idx="7">
                  <c:v>2.5999999999999999E-2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AA-4C7D-A7A6-E69FF952B87C}"/>
            </c:ext>
          </c:extLst>
        </c:ser>
        <c:ser>
          <c:idx val="1"/>
          <c:order val="1"/>
          <c:tx>
            <c:strRef>
              <c:f>Plan2!$C$180</c:f>
              <c:strCache>
                <c:ptCount val="1"/>
                <c:pt idx="0">
                  <c:v>Pós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cat>
            <c:strRef>
              <c:f>Plan2!$A$181:$A$188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Plan2!$C$181:$C$188</c:f>
              <c:numCache>
                <c:formatCode>General</c:formatCode>
                <c:ptCount val="8"/>
                <c:pt idx="0">
                  <c:v>2.3E-2</c:v>
                </c:pt>
                <c:pt idx="1">
                  <c:v>2.5000000000000001E-2</c:v>
                </c:pt>
                <c:pt idx="2">
                  <c:v>1.9E-2</c:v>
                </c:pt>
                <c:pt idx="3">
                  <c:v>2.1999999999999999E-2</c:v>
                </c:pt>
                <c:pt idx="4">
                  <c:v>2.4E-2</c:v>
                </c:pt>
                <c:pt idx="5">
                  <c:v>2.4E-2</c:v>
                </c:pt>
                <c:pt idx="6">
                  <c:v>2.5000000000000001E-2</c:v>
                </c:pt>
                <c:pt idx="7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AA-4C7D-A7A6-E69FF952B8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132480"/>
        <c:axId val="138146560"/>
      </c:barChart>
      <c:catAx>
        <c:axId val="1381324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38146560"/>
        <c:crosses val="autoZero"/>
        <c:auto val="1"/>
        <c:lblAlgn val="ctr"/>
        <c:lblOffset val="100"/>
        <c:noMultiLvlLbl val="0"/>
      </c:catAx>
      <c:valAx>
        <c:axId val="1381465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381324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Plan2!$B$194</c:f>
              <c:strCache>
                <c:ptCount val="1"/>
                <c:pt idx="0">
                  <c:v>Pré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Ref>
              <c:f>Plan2!$A$195:$A$202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Plan2!$B$195:$B$202</c:f>
              <c:numCache>
                <c:formatCode>General</c:formatCode>
                <c:ptCount val="8"/>
                <c:pt idx="0">
                  <c:v>2.4E-2</c:v>
                </c:pt>
                <c:pt idx="1">
                  <c:v>2.1999999999999999E-2</c:v>
                </c:pt>
                <c:pt idx="2">
                  <c:v>2.1000000000000001E-2</c:v>
                </c:pt>
                <c:pt idx="3">
                  <c:v>2.1999999999999999E-2</c:v>
                </c:pt>
                <c:pt idx="4">
                  <c:v>2.5000000000000001E-2</c:v>
                </c:pt>
                <c:pt idx="5">
                  <c:v>2.4E-2</c:v>
                </c:pt>
                <c:pt idx="6">
                  <c:v>2.5999999999999999E-2</c:v>
                </c:pt>
                <c:pt idx="7">
                  <c:v>2.7E-2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8E-4006-A771-18F5771077ED}"/>
            </c:ext>
          </c:extLst>
        </c:ser>
        <c:ser>
          <c:idx val="1"/>
          <c:order val="1"/>
          <c:tx>
            <c:strRef>
              <c:f>Plan2!$C$194</c:f>
              <c:strCache>
                <c:ptCount val="1"/>
                <c:pt idx="0">
                  <c:v>Pós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</c:spPr>
          <c:invertIfNegative val="0"/>
          <c:cat>
            <c:strRef>
              <c:f>Plan2!$A$195:$A$202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Plan2!$C$195:$C$202</c:f>
              <c:numCache>
                <c:formatCode>General</c:formatCode>
                <c:ptCount val="8"/>
                <c:pt idx="0">
                  <c:v>2.4E-2</c:v>
                </c:pt>
                <c:pt idx="1">
                  <c:v>2.5999999999999999E-2</c:v>
                </c:pt>
                <c:pt idx="2">
                  <c:v>0.02</c:v>
                </c:pt>
                <c:pt idx="3">
                  <c:v>2.3E-2</c:v>
                </c:pt>
                <c:pt idx="4">
                  <c:v>2.5000000000000001E-2</c:v>
                </c:pt>
                <c:pt idx="5">
                  <c:v>2.1999999999999999E-2</c:v>
                </c:pt>
                <c:pt idx="6">
                  <c:v>2.5999999999999999E-2</c:v>
                </c:pt>
                <c:pt idx="7">
                  <c:v>2.7E-2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8E-4006-A771-18F577107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195712"/>
        <c:axId val="138197248"/>
      </c:barChart>
      <c:catAx>
        <c:axId val="1381957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38197248"/>
        <c:crosses val="autoZero"/>
        <c:auto val="1"/>
        <c:lblAlgn val="ctr"/>
        <c:lblOffset val="100"/>
        <c:noMultiLvlLbl val="0"/>
      </c:catAx>
      <c:valAx>
        <c:axId val="1381972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381957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Plan2!$B$210</c:f>
              <c:strCache>
                <c:ptCount val="1"/>
                <c:pt idx="0">
                  <c:v>Pré</c:v>
                </c:pt>
              </c:strCache>
            </c:strRef>
          </c:tx>
          <c:spPr>
            <a:solidFill>
              <a:srgbClr val="31ACBD"/>
            </a:solidFill>
          </c:spPr>
          <c:invertIfNegative val="0"/>
          <c:cat>
            <c:strRef>
              <c:f>Plan2!$A$211:$A$218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Plan2!$B$211:$B$218</c:f>
              <c:numCache>
                <c:formatCode>General</c:formatCode>
                <c:ptCount val="8"/>
                <c:pt idx="0">
                  <c:v>3.0000000000000001E-3</c:v>
                </c:pt>
                <c:pt idx="1">
                  <c:v>3.0000000000000001E-3</c:v>
                </c:pt>
                <c:pt idx="2">
                  <c:v>3.0000000000000001E-3</c:v>
                </c:pt>
                <c:pt idx="3">
                  <c:v>3.0000000000000001E-3</c:v>
                </c:pt>
                <c:pt idx="4">
                  <c:v>3.0000000000000001E-3</c:v>
                </c:pt>
                <c:pt idx="5">
                  <c:v>3.0000000000000001E-3</c:v>
                </c:pt>
                <c:pt idx="6">
                  <c:v>4.0000000000000001E-3</c:v>
                </c:pt>
                <c:pt idx="7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99-4F8F-88EB-0B037E2EA665}"/>
            </c:ext>
          </c:extLst>
        </c:ser>
        <c:ser>
          <c:idx val="1"/>
          <c:order val="1"/>
          <c:tx>
            <c:strRef>
              <c:f>Plan2!$C$210</c:f>
              <c:strCache>
                <c:ptCount val="1"/>
                <c:pt idx="0">
                  <c:v>Pós</c:v>
                </c:pt>
              </c:strCache>
            </c:strRef>
          </c:tx>
          <c:invertIfNegative val="0"/>
          <c:cat>
            <c:strRef>
              <c:f>Plan2!$A$211:$A$218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Plan2!$C$211:$C$218</c:f>
              <c:numCache>
                <c:formatCode>General</c:formatCode>
                <c:ptCount val="8"/>
                <c:pt idx="0">
                  <c:v>3.0000000000000001E-3</c:v>
                </c:pt>
                <c:pt idx="1">
                  <c:v>3.0000000000000001E-3</c:v>
                </c:pt>
                <c:pt idx="2">
                  <c:v>3.0000000000000001E-3</c:v>
                </c:pt>
                <c:pt idx="3">
                  <c:v>3.0000000000000001E-3</c:v>
                </c:pt>
                <c:pt idx="4">
                  <c:v>3.0000000000000001E-3</c:v>
                </c:pt>
                <c:pt idx="5">
                  <c:v>3.0000000000000001E-3</c:v>
                </c:pt>
                <c:pt idx="6">
                  <c:v>3.0000000000000001E-3</c:v>
                </c:pt>
                <c:pt idx="7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99-4F8F-88EB-0B037E2EA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209536"/>
        <c:axId val="138305536"/>
      </c:barChart>
      <c:catAx>
        <c:axId val="1382095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38305536"/>
        <c:crosses val="autoZero"/>
        <c:auto val="1"/>
        <c:lblAlgn val="ctr"/>
        <c:lblOffset val="100"/>
        <c:noMultiLvlLbl val="0"/>
      </c:catAx>
      <c:valAx>
        <c:axId val="1383055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382095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Plan2!$B$46</c:f>
              <c:strCache>
                <c:ptCount val="1"/>
                <c:pt idx="0">
                  <c:v>Pré</c:v>
                </c:pt>
              </c:strCache>
            </c:strRef>
          </c:tx>
          <c:invertIfNegative val="0"/>
          <c:cat>
            <c:strRef>
              <c:f>Plan2!$A$47:$A$54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Plan2!$B$47:$B$54</c:f>
              <c:numCache>
                <c:formatCode>General</c:formatCode>
                <c:ptCount val="8"/>
                <c:pt idx="0">
                  <c:v>3.4849999999999999</c:v>
                </c:pt>
                <c:pt idx="1">
                  <c:v>3.4860000000000002</c:v>
                </c:pt>
                <c:pt idx="2">
                  <c:v>3.5489999999999999</c:v>
                </c:pt>
                <c:pt idx="3">
                  <c:v>3.5</c:v>
                </c:pt>
                <c:pt idx="4">
                  <c:v>3.3210000000000002</c:v>
                </c:pt>
                <c:pt idx="5">
                  <c:v>3.1659999999999999</c:v>
                </c:pt>
                <c:pt idx="6">
                  <c:v>3.6349999999999998</c:v>
                </c:pt>
                <c:pt idx="7">
                  <c:v>3.9769999999999999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C8-4C9F-A54C-DF940AF8C289}"/>
            </c:ext>
          </c:extLst>
        </c:ser>
        <c:ser>
          <c:idx val="1"/>
          <c:order val="1"/>
          <c:tx>
            <c:strRef>
              <c:f>Plan2!$C$46</c:f>
              <c:strCache>
                <c:ptCount val="1"/>
                <c:pt idx="0">
                  <c:v>Pós</c:v>
                </c:pt>
              </c:strCache>
            </c:strRef>
          </c:tx>
          <c:spPr>
            <a:solidFill>
              <a:srgbClr val="CCCC00"/>
            </a:solidFill>
          </c:spPr>
          <c:invertIfNegative val="0"/>
          <c:cat>
            <c:strRef>
              <c:f>Plan2!$A$47:$A$54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Plan2!$C$47:$C$54</c:f>
              <c:numCache>
                <c:formatCode>General</c:formatCode>
                <c:ptCount val="8"/>
                <c:pt idx="0">
                  <c:v>3.27</c:v>
                </c:pt>
                <c:pt idx="1">
                  <c:v>3.726</c:v>
                </c:pt>
                <c:pt idx="2">
                  <c:v>2.7970000000000002</c:v>
                </c:pt>
                <c:pt idx="3">
                  <c:v>3.1110000000000002</c:v>
                </c:pt>
                <c:pt idx="4">
                  <c:v>3.2839999999999998</c:v>
                </c:pt>
                <c:pt idx="5">
                  <c:v>3.3079999999999998</c:v>
                </c:pt>
                <c:pt idx="6">
                  <c:v>3.7370000000000001</c:v>
                </c:pt>
                <c:pt idx="7">
                  <c:v>2.8919999999999999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C8-4C9F-A54C-DF940AF8C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622144"/>
        <c:axId val="123623680"/>
      </c:barChart>
      <c:catAx>
        <c:axId val="1236221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23623680"/>
        <c:crosses val="autoZero"/>
        <c:auto val="1"/>
        <c:lblAlgn val="ctr"/>
        <c:lblOffset val="100"/>
        <c:noMultiLvlLbl val="0"/>
      </c:catAx>
      <c:valAx>
        <c:axId val="1236236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236221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41" footer="0.3149606200000004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Plan2!$B$62</c:f>
              <c:strCache>
                <c:ptCount val="1"/>
                <c:pt idx="0">
                  <c:v>Pré</c:v>
                </c:pt>
              </c:strCache>
            </c:strRef>
          </c:tx>
          <c:spPr>
            <a:solidFill>
              <a:srgbClr val="EB1B92"/>
            </a:solidFill>
          </c:spPr>
          <c:invertIfNegative val="0"/>
          <c:cat>
            <c:strRef>
              <c:f>Plan2!$A$63:$A$70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Plan2!$B$63:$B$70</c:f>
              <c:numCache>
                <c:formatCode>General</c:formatCode>
                <c:ptCount val="8"/>
                <c:pt idx="0">
                  <c:v>1.4019999999999999</c:v>
                </c:pt>
                <c:pt idx="1">
                  <c:v>1.4830000000000001</c:v>
                </c:pt>
                <c:pt idx="2">
                  <c:v>1.3340000000000001</c:v>
                </c:pt>
                <c:pt idx="3">
                  <c:v>1.464</c:v>
                </c:pt>
                <c:pt idx="4">
                  <c:v>1.2130000000000001</c:v>
                </c:pt>
                <c:pt idx="5">
                  <c:v>1.282</c:v>
                </c:pt>
                <c:pt idx="6">
                  <c:v>1.5149999999999999</c:v>
                </c:pt>
                <c:pt idx="7">
                  <c:v>1.7210000000000001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77-4F91-AB0A-3B6B19756299}"/>
            </c:ext>
          </c:extLst>
        </c:ser>
        <c:ser>
          <c:idx val="1"/>
          <c:order val="1"/>
          <c:tx>
            <c:strRef>
              <c:f>Plan2!$C$62</c:f>
              <c:strCache>
                <c:ptCount val="1"/>
                <c:pt idx="0">
                  <c:v>Pós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</c:spPr>
          <c:invertIfNegative val="0"/>
          <c:cat>
            <c:strRef>
              <c:f>Plan2!$A$63:$A$70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Plan2!$C$63:$C$70</c:f>
              <c:numCache>
                <c:formatCode>General</c:formatCode>
                <c:ptCount val="8"/>
                <c:pt idx="0">
                  <c:v>1.2529999999999999</c:v>
                </c:pt>
                <c:pt idx="1">
                  <c:v>1.5660000000000001</c:v>
                </c:pt>
                <c:pt idx="2">
                  <c:v>1.202</c:v>
                </c:pt>
                <c:pt idx="3">
                  <c:v>1.3260000000000001</c:v>
                </c:pt>
                <c:pt idx="4">
                  <c:v>1.337</c:v>
                </c:pt>
                <c:pt idx="5">
                  <c:v>1.3859999999999999</c:v>
                </c:pt>
                <c:pt idx="6">
                  <c:v>1.5920000000000001</c:v>
                </c:pt>
                <c:pt idx="7">
                  <c:v>1.2070000000000001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77-4F91-AB0A-3B6B197562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652352"/>
        <c:axId val="125177856"/>
      </c:barChart>
      <c:catAx>
        <c:axId val="1236523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25177856"/>
        <c:crosses val="autoZero"/>
        <c:auto val="1"/>
        <c:lblAlgn val="ctr"/>
        <c:lblOffset val="100"/>
        <c:noMultiLvlLbl val="0"/>
      </c:catAx>
      <c:valAx>
        <c:axId val="1251778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236523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41" footer="0.3149606200000004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Plan2!$B$76</c:f>
              <c:strCache>
                <c:ptCount val="1"/>
                <c:pt idx="0">
                  <c:v>Pré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Plan2!$A$77:$A$84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Plan2!$B$77:$B$84</c:f>
              <c:numCache>
                <c:formatCode>General</c:formatCode>
                <c:ptCount val="8"/>
                <c:pt idx="0">
                  <c:v>0.80700000000000005</c:v>
                </c:pt>
                <c:pt idx="1">
                  <c:v>0.72399999999999998</c:v>
                </c:pt>
                <c:pt idx="2">
                  <c:v>0.70699999999999996</c:v>
                </c:pt>
                <c:pt idx="3">
                  <c:v>0.70099999999999996</c:v>
                </c:pt>
                <c:pt idx="4">
                  <c:v>0.84099999999999997</c:v>
                </c:pt>
                <c:pt idx="5">
                  <c:v>0.755</c:v>
                </c:pt>
                <c:pt idx="6">
                  <c:v>0.69199999999999995</c:v>
                </c:pt>
                <c:pt idx="7">
                  <c:v>0.85699999999999998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A5-45DB-ABEB-A0DE05F2B36C}"/>
            </c:ext>
          </c:extLst>
        </c:ser>
        <c:ser>
          <c:idx val="1"/>
          <c:order val="1"/>
          <c:tx>
            <c:strRef>
              <c:f>Plan2!$C$76</c:f>
              <c:strCache>
                <c:ptCount val="1"/>
                <c:pt idx="0">
                  <c:v>Pós</c:v>
                </c:pt>
              </c:strCache>
            </c:strRef>
          </c:tx>
          <c:invertIfNegative val="0"/>
          <c:cat>
            <c:strRef>
              <c:f>Plan2!$A$77:$A$84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Plan2!$C$77:$C$84</c:f>
              <c:numCache>
                <c:formatCode>General</c:formatCode>
                <c:ptCount val="8"/>
                <c:pt idx="0">
                  <c:v>0.749</c:v>
                </c:pt>
                <c:pt idx="1">
                  <c:v>0.80700000000000005</c:v>
                </c:pt>
                <c:pt idx="2">
                  <c:v>0.64200000000000002</c:v>
                </c:pt>
                <c:pt idx="3">
                  <c:v>0.73199999999999998</c:v>
                </c:pt>
                <c:pt idx="4">
                  <c:v>0.80200000000000005</c:v>
                </c:pt>
                <c:pt idx="5">
                  <c:v>0.72399999999999998</c:v>
                </c:pt>
                <c:pt idx="6">
                  <c:v>0.73399999999999999</c:v>
                </c:pt>
                <c:pt idx="7">
                  <c:v>0.67200000000000004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A5-45DB-ABEB-A0DE05F2B3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5214720"/>
        <c:axId val="125216256"/>
      </c:barChart>
      <c:catAx>
        <c:axId val="1252147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25216256"/>
        <c:crosses val="autoZero"/>
        <c:auto val="1"/>
        <c:lblAlgn val="ctr"/>
        <c:lblOffset val="100"/>
        <c:noMultiLvlLbl val="0"/>
      </c:catAx>
      <c:valAx>
        <c:axId val="12521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252147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Plan2!$B$91</c:f>
              <c:strCache>
                <c:ptCount val="1"/>
                <c:pt idx="0">
                  <c:v>Pré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Plan2!$A$92:$A$99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Plan2!$B$92:$B$99</c:f>
              <c:numCache>
                <c:formatCode>General</c:formatCode>
                <c:ptCount val="8"/>
                <c:pt idx="0">
                  <c:v>0.93</c:v>
                </c:pt>
                <c:pt idx="1">
                  <c:v>0.995</c:v>
                </c:pt>
                <c:pt idx="2">
                  <c:v>0.88600000000000001</c:v>
                </c:pt>
                <c:pt idx="3">
                  <c:v>0.80900000000000005</c:v>
                </c:pt>
                <c:pt idx="4">
                  <c:v>0.997</c:v>
                </c:pt>
                <c:pt idx="5">
                  <c:v>0.86399999999999999</c:v>
                </c:pt>
                <c:pt idx="6">
                  <c:v>0.89100000000000001</c:v>
                </c:pt>
                <c:pt idx="7">
                  <c:v>0.99199999999999999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B6-47E6-9DB7-9F89F14509A1}"/>
            </c:ext>
          </c:extLst>
        </c:ser>
        <c:ser>
          <c:idx val="1"/>
          <c:order val="1"/>
          <c:tx>
            <c:strRef>
              <c:f>Plan2!$C$91</c:f>
              <c:strCache>
                <c:ptCount val="1"/>
                <c:pt idx="0">
                  <c:v>Pós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Ref>
              <c:f>Plan2!$A$92:$A$99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Plan2!$C$92:$C$99</c:f>
              <c:numCache>
                <c:formatCode>General</c:formatCode>
                <c:ptCount val="8"/>
                <c:pt idx="0">
                  <c:v>0.89800000000000002</c:v>
                </c:pt>
                <c:pt idx="1">
                  <c:v>1.008</c:v>
                </c:pt>
                <c:pt idx="2">
                  <c:v>0.84199999999999997</c:v>
                </c:pt>
                <c:pt idx="3">
                  <c:v>0.78900000000000003</c:v>
                </c:pt>
                <c:pt idx="4">
                  <c:v>1.004</c:v>
                </c:pt>
                <c:pt idx="5">
                  <c:v>0.79200000000000004</c:v>
                </c:pt>
                <c:pt idx="6">
                  <c:v>1.0620000000000001</c:v>
                </c:pt>
                <c:pt idx="7">
                  <c:v>0.82799999999999996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B6-47E6-9DB7-9F89F14509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5236736"/>
        <c:axId val="125238272"/>
      </c:barChart>
      <c:catAx>
        <c:axId val="1252367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25238272"/>
        <c:crosses val="autoZero"/>
        <c:auto val="1"/>
        <c:lblAlgn val="ctr"/>
        <c:lblOffset val="100"/>
        <c:noMultiLvlLbl val="0"/>
      </c:catAx>
      <c:valAx>
        <c:axId val="1252382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252367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Plan2!$B$106</c:f>
              <c:strCache>
                <c:ptCount val="1"/>
                <c:pt idx="0">
                  <c:v>Pré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cat>
            <c:strRef>
              <c:f>Plan2!$A$107:$A$114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Plan2!$B$107:$B$114</c:f>
              <c:numCache>
                <c:formatCode>General</c:formatCode>
                <c:ptCount val="8"/>
                <c:pt idx="0">
                  <c:v>17.754999999999999</c:v>
                </c:pt>
                <c:pt idx="1">
                  <c:v>17.966999999999999</c:v>
                </c:pt>
                <c:pt idx="2">
                  <c:v>18.199000000000002</c:v>
                </c:pt>
                <c:pt idx="3">
                  <c:v>18.256</c:v>
                </c:pt>
                <c:pt idx="4">
                  <c:v>16.783000000000001</c:v>
                </c:pt>
                <c:pt idx="5">
                  <c:v>16.341000000000001</c:v>
                </c:pt>
                <c:pt idx="6">
                  <c:v>18.433</c:v>
                </c:pt>
                <c:pt idx="7">
                  <c:v>20.056000000000001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CF-477D-894A-14E01EF08E2C}"/>
            </c:ext>
          </c:extLst>
        </c:ser>
        <c:ser>
          <c:idx val="1"/>
          <c:order val="1"/>
          <c:tx>
            <c:strRef>
              <c:f>Plan2!$C$106</c:f>
              <c:strCache>
                <c:ptCount val="1"/>
                <c:pt idx="0">
                  <c:v>Pós</c:v>
                </c:pt>
              </c:strCache>
            </c:strRef>
          </c:tx>
          <c:invertIfNegative val="0"/>
          <c:cat>
            <c:strRef>
              <c:f>Plan2!$A$107:$A$114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Plan2!$C$107:$C$114</c:f>
              <c:numCache>
                <c:formatCode>General</c:formatCode>
                <c:ptCount val="8"/>
                <c:pt idx="0">
                  <c:v>16.800999999999998</c:v>
                </c:pt>
                <c:pt idx="1">
                  <c:v>19.347999999999999</c:v>
                </c:pt>
                <c:pt idx="2">
                  <c:v>14.571</c:v>
                </c:pt>
                <c:pt idx="3">
                  <c:v>16.079999999999998</c:v>
                </c:pt>
                <c:pt idx="4">
                  <c:v>16.690000000000001</c:v>
                </c:pt>
                <c:pt idx="5">
                  <c:v>17.3</c:v>
                </c:pt>
                <c:pt idx="6">
                  <c:v>19.004000000000001</c:v>
                </c:pt>
                <c:pt idx="7">
                  <c:v>14.617000000000001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CF-477D-894A-14E01EF08E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328448"/>
        <c:axId val="132342528"/>
      </c:barChart>
      <c:catAx>
        <c:axId val="1323284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32342528"/>
        <c:crosses val="autoZero"/>
        <c:auto val="1"/>
        <c:lblAlgn val="ctr"/>
        <c:lblOffset val="100"/>
        <c:noMultiLvlLbl val="0"/>
      </c:catAx>
      <c:valAx>
        <c:axId val="1323425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323284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Plan2!$B$121</c:f>
              <c:strCache>
                <c:ptCount val="1"/>
                <c:pt idx="0">
                  <c:v>Pré</c:v>
                </c:pt>
              </c:strCache>
            </c:strRef>
          </c:tx>
          <c:spPr>
            <a:solidFill>
              <a:srgbClr val="E4F676"/>
            </a:solidFill>
          </c:spPr>
          <c:invertIfNegative val="0"/>
          <c:cat>
            <c:strRef>
              <c:f>Plan2!$A$122:$A$129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Plan2!$B$122:$B$129</c:f>
              <c:numCache>
                <c:formatCode>General</c:formatCode>
                <c:ptCount val="8"/>
                <c:pt idx="0">
                  <c:v>2.7509999999999999</c:v>
                </c:pt>
                <c:pt idx="1">
                  <c:v>2.72</c:v>
                </c:pt>
                <c:pt idx="2">
                  <c:v>2.7450000000000001</c:v>
                </c:pt>
                <c:pt idx="3">
                  <c:v>2.6869999999999998</c:v>
                </c:pt>
                <c:pt idx="4">
                  <c:v>2.67</c:v>
                </c:pt>
                <c:pt idx="5">
                  <c:v>2.508</c:v>
                </c:pt>
                <c:pt idx="6">
                  <c:v>2.8620000000000001</c:v>
                </c:pt>
                <c:pt idx="7">
                  <c:v>3.173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D9-4883-9E73-C17AC8A2CDFD}"/>
            </c:ext>
          </c:extLst>
        </c:ser>
        <c:ser>
          <c:idx val="1"/>
          <c:order val="1"/>
          <c:tx>
            <c:strRef>
              <c:f>Plan2!$C$121</c:f>
              <c:strCache>
                <c:ptCount val="1"/>
                <c:pt idx="0">
                  <c:v>Pós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cat>
            <c:strRef>
              <c:f>Plan2!$A$122:$A$129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Plan2!$C$122:$C$129</c:f>
              <c:numCache>
                <c:formatCode>General</c:formatCode>
                <c:ptCount val="8"/>
                <c:pt idx="0">
                  <c:v>2.548</c:v>
                </c:pt>
                <c:pt idx="1">
                  <c:v>2.911</c:v>
                </c:pt>
                <c:pt idx="2">
                  <c:v>2.1859999999999999</c:v>
                </c:pt>
                <c:pt idx="3">
                  <c:v>2.4039999999999999</c:v>
                </c:pt>
                <c:pt idx="4">
                  <c:v>2.5990000000000002</c:v>
                </c:pt>
                <c:pt idx="5">
                  <c:v>2.52</c:v>
                </c:pt>
                <c:pt idx="6">
                  <c:v>2.8849999999999998</c:v>
                </c:pt>
                <c:pt idx="7">
                  <c:v>2.319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D9-4883-9E73-C17AC8A2C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019584"/>
        <c:axId val="138021120"/>
      </c:barChart>
      <c:catAx>
        <c:axId val="1380195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38021120"/>
        <c:crosses val="autoZero"/>
        <c:auto val="1"/>
        <c:lblAlgn val="ctr"/>
        <c:lblOffset val="100"/>
        <c:noMultiLvlLbl val="0"/>
      </c:catAx>
      <c:valAx>
        <c:axId val="1380211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380195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Plan2!$B$135</c:f>
              <c:strCache>
                <c:ptCount val="1"/>
                <c:pt idx="0">
                  <c:v>Pré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Plan2!$A$136:$A$143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Plan2!$B$136:$B$143</c:f>
              <c:numCache>
                <c:formatCode>General</c:formatCode>
                <c:ptCount val="8"/>
                <c:pt idx="0">
                  <c:v>7.6999999999999999E-2</c:v>
                </c:pt>
                <c:pt idx="1">
                  <c:v>7.5999999999999998E-2</c:v>
                </c:pt>
                <c:pt idx="2">
                  <c:v>7.3999999999999996E-2</c:v>
                </c:pt>
                <c:pt idx="3">
                  <c:v>7.1999999999999995E-2</c:v>
                </c:pt>
                <c:pt idx="4">
                  <c:v>8.4000000000000005E-2</c:v>
                </c:pt>
                <c:pt idx="5">
                  <c:v>6.7000000000000004E-2</c:v>
                </c:pt>
                <c:pt idx="6">
                  <c:v>7.9000000000000001E-2</c:v>
                </c:pt>
                <c:pt idx="7">
                  <c:v>9.0999999999999998E-2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2A-4568-B273-6520C20B0DC7}"/>
            </c:ext>
          </c:extLst>
        </c:ser>
        <c:ser>
          <c:idx val="1"/>
          <c:order val="1"/>
          <c:tx>
            <c:strRef>
              <c:f>Plan2!$C$135</c:f>
              <c:strCache>
                <c:ptCount val="1"/>
                <c:pt idx="0">
                  <c:v>Pós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strRef>
              <c:f>Plan2!$A$136:$A$143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Plan2!$C$136:$C$143</c:f>
              <c:numCache>
                <c:formatCode>General</c:formatCode>
                <c:ptCount val="8"/>
                <c:pt idx="0">
                  <c:v>6.5000000000000002E-2</c:v>
                </c:pt>
                <c:pt idx="1">
                  <c:v>7.5999999999999998E-2</c:v>
                </c:pt>
                <c:pt idx="2">
                  <c:v>6.4000000000000001E-2</c:v>
                </c:pt>
                <c:pt idx="3">
                  <c:v>7.1999999999999995E-2</c:v>
                </c:pt>
                <c:pt idx="4">
                  <c:v>6.4000000000000001E-2</c:v>
                </c:pt>
                <c:pt idx="5">
                  <c:v>7.3999999999999996E-2</c:v>
                </c:pt>
                <c:pt idx="6">
                  <c:v>8.5000000000000006E-2</c:v>
                </c:pt>
                <c:pt idx="7">
                  <c:v>7.9000000000000001E-2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2A-4568-B273-6520C20B0D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037504"/>
        <c:axId val="138055680"/>
      </c:barChart>
      <c:catAx>
        <c:axId val="1380375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38055680"/>
        <c:crosses val="autoZero"/>
        <c:auto val="1"/>
        <c:lblAlgn val="ctr"/>
        <c:lblOffset val="100"/>
        <c:noMultiLvlLbl val="0"/>
      </c:catAx>
      <c:valAx>
        <c:axId val="1380556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380375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Plan2!$B$150</c:f>
              <c:strCache>
                <c:ptCount val="1"/>
                <c:pt idx="0">
                  <c:v>Pré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cat>
            <c:strRef>
              <c:f>Plan2!$A$151:$A$158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Plan2!$B$151:$B$158</c:f>
              <c:numCache>
                <c:formatCode>General</c:formatCode>
                <c:ptCount val="8"/>
                <c:pt idx="0">
                  <c:v>3.89</c:v>
                </c:pt>
                <c:pt idx="1">
                  <c:v>4.008</c:v>
                </c:pt>
                <c:pt idx="2">
                  <c:v>3.895</c:v>
                </c:pt>
                <c:pt idx="3">
                  <c:v>3.9079999999999999</c:v>
                </c:pt>
                <c:pt idx="4">
                  <c:v>3.5030000000000001</c:v>
                </c:pt>
                <c:pt idx="5">
                  <c:v>3.6549999999999998</c:v>
                </c:pt>
                <c:pt idx="6">
                  <c:v>3.9220000000000002</c:v>
                </c:pt>
                <c:pt idx="7">
                  <c:v>4.3209999999999997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68-4FAD-A1C7-51D81B71F70A}"/>
            </c:ext>
          </c:extLst>
        </c:ser>
        <c:ser>
          <c:idx val="1"/>
          <c:order val="1"/>
          <c:tx>
            <c:strRef>
              <c:f>Plan2!$C$150</c:f>
              <c:strCache>
                <c:ptCount val="1"/>
                <c:pt idx="0">
                  <c:v>Pós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</c:spPr>
          <c:invertIfNegative val="0"/>
          <c:cat>
            <c:strRef>
              <c:f>Plan2!$A$151:$A$158</c:f>
              <c:strCache>
                <c:ptCount val="8"/>
                <c:pt idx="0">
                  <c:v>PThC 20-30</c:v>
                </c:pt>
                <c:pt idx="1">
                  <c:v>PThC 30-40</c:v>
                </c:pt>
                <c:pt idx="2">
                  <c:v>60 20-30</c:v>
                </c:pt>
                <c:pt idx="3">
                  <c:v>60 30-40</c:v>
                </c:pt>
                <c:pt idx="4">
                  <c:v>Sham 20-30</c:v>
                </c:pt>
                <c:pt idx="5">
                  <c:v>Sham 30-40</c:v>
                </c:pt>
                <c:pt idx="6">
                  <c:v>Controle 20-30</c:v>
                </c:pt>
                <c:pt idx="7">
                  <c:v>Controle 30-40</c:v>
                </c:pt>
              </c:strCache>
            </c:strRef>
          </c:cat>
          <c:val>
            <c:numRef>
              <c:f>Plan2!$C$151:$C$158</c:f>
              <c:numCache>
                <c:formatCode>General</c:formatCode>
                <c:ptCount val="8"/>
                <c:pt idx="0">
                  <c:v>3.6269999999999998</c:v>
                </c:pt>
                <c:pt idx="1">
                  <c:v>4.1989999999999998</c:v>
                </c:pt>
                <c:pt idx="2">
                  <c:v>3.1909999999999998</c:v>
                </c:pt>
                <c:pt idx="3">
                  <c:v>3.5569999999999999</c:v>
                </c:pt>
                <c:pt idx="4">
                  <c:v>3.4950000000000001</c:v>
                </c:pt>
                <c:pt idx="5">
                  <c:v>3.72</c:v>
                </c:pt>
                <c:pt idx="6">
                  <c:v>4.0810000000000004</c:v>
                </c:pt>
                <c:pt idx="7">
                  <c:v>3.1890000000000001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68-4FAD-A1C7-51D81B71F7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080256"/>
        <c:axId val="138081792"/>
      </c:barChart>
      <c:catAx>
        <c:axId val="1380802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38081792"/>
        <c:crosses val="autoZero"/>
        <c:auto val="1"/>
        <c:lblAlgn val="ctr"/>
        <c:lblOffset val="100"/>
        <c:noMultiLvlLbl val="0"/>
      </c:catAx>
      <c:valAx>
        <c:axId val="1380817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380802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27</xdr:row>
      <xdr:rowOff>0</xdr:rowOff>
    </xdr:from>
    <xdr:to>
      <xdr:col>11</xdr:col>
      <xdr:colOff>133350</xdr:colOff>
      <xdr:row>43</xdr:row>
      <xdr:rowOff>28575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28575</xdr:colOff>
      <xdr:row>43</xdr:row>
      <xdr:rowOff>142874</xdr:rowOff>
    </xdr:from>
    <xdr:to>
      <xdr:col>11</xdr:col>
      <xdr:colOff>152400</xdr:colOff>
      <xdr:row>59</xdr:row>
      <xdr:rowOff>123824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28575</xdr:colOff>
      <xdr:row>60</xdr:row>
      <xdr:rowOff>38100</xdr:rowOff>
    </xdr:from>
    <xdr:to>
      <xdr:col>11</xdr:col>
      <xdr:colOff>171450</xdr:colOff>
      <xdr:row>74</xdr:row>
      <xdr:rowOff>104775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19050</xdr:colOff>
      <xdr:row>74</xdr:row>
      <xdr:rowOff>161925</xdr:rowOff>
    </xdr:from>
    <xdr:to>
      <xdr:col>11</xdr:col>
      <xdr:colOff>152400</xdr:colOff>
      <xdr:row>89</xdr:row>
      <xdr:rowOff>38100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28575</xdr:colOff>
      <xdr:row>89</xdr:row>
      <xdr:rowOff>123825</xdr:rowOff>
    </xdr:from>
    <xdr:to>
      <xdr:col>11</xdr:col>
      <xdr:colOff>142875</xdr:colOff>
      <xdr:row>104</xdr:row>
      <xdr:rowOff>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28575</xdr:colOff>
      <xdr:row>104</xdr:row>
      <xdr:rowOff>114300</xdr:rowOff>
    </xdr:from>
    <xdr:to>
      <xdr:col>11</xdr:col>
      <xdr:colOff>219075</xdr:colOff>
      <xdr:row>118</xdr:row>
      <xdr:rowOff>161925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28575</xdr:colOff>
      <xdr:row>119</xdr:row>
      <xdr:rowOff>66675</xdr:rowOff>
    </xdr:from>
    <xdr:to>
      <xdr:col>11</xdr:col>
      <xdr:colOff>219075</xdr:colOff>
      <xdr:row>133</xdr:row>
      <xdr:rowOff>114300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38100</xdr:colOff>
      <xdr:row>133</xdr:row>
      <xdr:rowOff>161925</xdr:rowOff>
    </xdr:from>
    <xdr:to>
      <xdr:col>11</xdr:col>
      <xdr:colOff>200025</xdr:colOff>
      <xdr:row>148</xdr:row>
      <xdr:rowOff>38100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57150</xdr:colOff>
      <xdr:row>148</xdr:row>
      <xdr:rowOff>142875</xdr:rowOff>
    </xdr:from>
    <xdr:to>
      <xdr:col>11</xdr:col>
      <xdr:colOff>247650</xdr:colOff>
      <xdr:row>163</xdr:row>
      <xdr:rowOff>19050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28575</xdr:colOff>
      <xdr:row>163</xdr:row>
      <xdr:rowOff>76200</xdr:rowOff>
    </xdr:from>
    <xdr:to>
      <xdr:col>11</xdr:col>
      <xdr:colOff>247650</xdr:colOff>
      <xdr:row>177</xdr:row>
      <xdr:rowOff>142875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38100</xdr:colOff>
      <xdr:row>178</xdr:row>
      <xdr:rowOff>28575</xdr:rowOff>
    </xdr:from>
    <xdr:to>
      <xdr:col>11</xdr:col>
      <xdr:colOff>266700</xdr:colOff>
      <xdr:row>192</xdr:row>
      <xdr:rowOff>95250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47625</xdr:colOff>
      <xdr:row>193</xdr:row>
      <xdr:rowOff>57150</xdr:rowOff>
    </xdr:from>
    <xdr:to>
      <xdr:col>11</xdr:col>
      <xdr:colOff>257175</xdr:colOff>
      <xdr:row>207</xdr:row>
      <xdr:rowOff>123825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38100</xdr:colOff>
      <xdr:row>208</xdr:row>
      <xdr:rowOff>0</xdr:rowOff>
    </xdr:from>
    <xdr:to>
      <xdr:col>11</xdr:col>
      <xdr:colOff>257175</xdr:colOff>
      <xdr:row>222</xdr:row>
      <xdr:rowOff>66675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19"/>
  <sheetViews>
    <sheetView zoomScale="80" zoomScaleNormal="80" workbookViewId="0">
      <selection activeCell="O85" sqref="O85:R85"/>
    </sheetView>
  </sheetViews>
  <sheetFormatPr defaultRowHeight="15" x14ac:dyDescent="0.25"/>
  <cols>
    <col min="1" max="1" width="22.85546875" bestFit="1" customWidth="1"/>
    <col min="2" max="2" width="23.5703125" bestFit="1" customWidth="1"/>
    <col min="3" max="3" width="19.85546875" bestFit="1" customWidth="1"/>
    <col min="4" max="4" width="23.140625" bestFit="1" customWidth="1"/>
    <col min="5" max="5" width="24.140625" bestFit="1" customWidth="1"/>
    <col min="6" max="7" width="19.140625" bestFit="1" customWidth="1"/>
    <col min="8" max="8" width="21" bestFit="1" customWidth="1"/>
    <col min="9" max="9" width="24.140625" bestFit="1" customWidth="1"/>
    <col min="10" max="10" width="19.140625" bestFit="1" customWidth="1"/>
    <col min="11" max="11" width="17.85546875" bestFit="1" customWidth="1"/>
    <col min="12" max="12" width="20.5703125" bestFit="1" customWidth="1"/>
    <col min="13" max="13" width="24.140625" bestFit="1" customWidth="1"/>
    <col min="14" max="15" width="17.85546875" bestFit="1" customWidth="1"/>
    <col min="16" max="16" width="20.5703125" bestFit="1" customWidth="1"/>
    <col min="17" max="17" width="24.140625" bestFit="1" customWidth="1"/>
    <col min="18" max="18" width="17.85546875" bestFit="1" customWidth="1"/>
    <col min="20" max="20" width="17.85546875" bestFit="1" customWidth="1"/>
    <col min="21" max="21" width="15.85546875" bestFit="1" customWidth="1"/>
  </cols>
  <sheetData>
    <row r="1" spans="1:21" x14ac:dyDescent="0.25">
      <c r="A1" s="6" t="s">
        <v>59</v>
      </c>
      <c r="B1" s="6" t="s">
        <v>60</v>
      </c>
      <c r="C1" s="156" t="s">
        <v>61</v>
      </c>
      <c r="D1" s="157"/>
      <c r="E1" s="157"/>
      <c r="F1" s="157"/>
      <c r="G1" s="156" t="s">
        <v>62</v>
      </c>
      <c r="H1" s="157"/>
      <c r="I1" s="157"/>
      <c r="J1" s="157"/>
      <c r="K1" s="156" t="s">
        <v>61</v>
      </c>
      <c r="L1" s="157"/>
      <c r="M1" s="157"/>
      <c r="N1" s="157"/>
      <c r="O1" s="156" t="s">
        <v>62</v>
      </c>
      <c r="P1" s="157"/>
      <c r="Q1" s="157"/>
      <c r="R1" s="157"/>
      <c r="S1" s="7"/>
      <c r="T1" s="8"/>
      <c r="U1" s="7"/>
    </row>
    <row r="2" spans="1:21" x14ac:dyDescent="0.25">
      <c r="A2" s="9"/>
      <c r="B2" s="6"/>
      <c r="C2" s="158" t="s">
        <v>69</v>
      </c>
      <c r="D2" s="159"/>
      <c r="E2" s="159"/>
      <c r="F2" s="159"/>
      <c r="G2" s="158" t="s">
        <v>69</v>
      </c>
      <c r="H2" s="159"/>
      <c r="I2" s="159"/>
      <c r="J2" s="159"/>
      <c r="K2" s="158" t="s">
        <v>70</v>
      </c>
      <c r="L2" s="159"/>
      <c r="M2" s="159"/>
      <c r="N2" s="159"/>
      <c r="O2" s="158" t="s">
        <v>70</v>
      </c>
      <c r="P2" s="159"/>
      <c r="Q2" s="159"/>
      <c r="R2" s="159"/>
      <c r="S2" s="7"/>
      <c r="T2" s="10"/>
      <c r="U2" s="6"/>
    </row>
    <row r="3" spans="1:21" x14ac:dyDescent="0.25">
      <c r="A3" s="11"/>
      <c r="B3" s="6"/>
      <c r="C3" s="89" t="s">
        <v>71</v>
      </c>
      <c r="D3" s="68" t="s">
        <v>72</v>
      </c>
      <c r="E3" s="6" t="s">
        <v>73</v>
      </c>
      <c r="F3" s="6" t="s">
        <v>1</v>
      </c>
      <c r="G3" s="89" t="s">
        <v>71</v>
      </c>
      <c r="H3" s="68" t="s">
        <v>72</v>
      </c>
      <c r="I3" s="6" t="s">
        <v>73</v>
      </c>
      <c r="J3" s="6" t="s">
        <v>1</v>
      </c>
      <c r="K3" s="89" t="s">
        <v>71</v>
      </c>
      <c r="L3" s="68" t="s">
        <v>72</v>
      </c>
      <c r="M3" s="6" t="s">
        <v>73</v>
      </c>
      <c r="N3" s="6" t="s">
        <v>1</v>
      </c>
      <c r="O3" s="89" t="s">
        <v>71</v>
      </c>
      <c r="P3" s="68" t="s">
        <v>72</v>
      </c>
      <c r="Q3" s="6" t="s">
        <v>73</v>
      </c>
      <c r="R3" s="6" t="s">
        <v>1</v>
      </c>
      <c r="S3" s="7"/>
      <c r="T3" s="10"/>
      <c r="U3" s="12"/>
    </row>
    <row r="4" spans="1:21" x14ac:dyDescent="0.25">
      <c r="A4" s="6" t="s">
        <v>2</v>
      </c>
      <c r="B4" s="6">
        <v>0</v>
      </c>
      <c r="C4" s="13">
        <v>628611344</v>
      </c>
      <c r="D4" s="47"/>
      <c r="E4" s="14">
        <f>C4/6</f>
        <v>104768557.33333333</v>
      </c>
      <c r="F4" s="15"/>
      <c r="G4" s="13">
        <v>598225189.25</v>
      </c>
      <c r="H4" s="47"/>
      <c r="I4" s="14">
        <f>G4/6</f>
        <v>99704198.208333328</v>
      </c>
      <c r="J4" s="15"/>
      <c r="K4" s="13">
        <v>436049973.88</v>
      </c>
      <c r="L4" s="47"/>
      <c r="M4" s="14">
        <f>K4/5</f>
        <v>87209994.775999993</v>
      </c>
      <c r="N4" s="15"/>
      <c r="O4" s="13">
        <v>391154934.12</v>
      </c>
      <c r="P4" s="47"/>
      <c r="Q4" s="14">
        <f>O4/5</f>
        <v>78230986.824000001</v>
      </c>
      <c r="R4" s="90"/>
      <c r="S4" s="7"/>
      <c r="T4" s="10"/>
      <c r="U4" s="12"/>
    </row>
    <row r="5" spans="1:21" x14ac:dyDescent="0.25">
      <c r="A5" s="6" t="s">
        <v>3</v>
      </c>
      <c r="B5" s="16">
        <v>0.9</v>
      </c>
      <c r="C5" s="17">
        <v>2190526834</v>
      </c>
      <c r="D5" s="15">
        <f t="shared" ref="D5:D18" si="0">C5/6</f>
        <v>365087805.66666669</v>
      </c>
      <c r="E5" s="65">
        <f>D5/E4</f>
        <v>3.4847077688117576</v>
      </c>
      <c r="F5" s="18"/>
      <c r="G5" s="17">
        <v>1956036473.75</v>
      </c>
      <c r="H5" s="15">
        <f t="shared" ref="H5:H18" si="1">G5/6</f>
        <v>326006078.95833331</v>
      </c>
      <c r="I5" s="39">
        <f>H5/I4</f>
        <v>3.2697327175445414</v>
      </c>
      <c r="J5" s="18"/>
      <c r="K5" s="17">
        <v>1519866550.6199999</v>
      </c>
      <c r="L5" s="15">
        <f t="shared" ref="L5:L18" si="2">K5/5</f>
        <v>303973310.12399995</v>
      </c>
      <c r="M5" s="39">
        <f>L5/M4</f>
        <v>3.4855329472815515</v>
      </c>
      <c r="N5" s="18"/>
      <c r="O5" s="17">
        <v>1457265670.5</v>
      </c>
      <c r="P5" s="15">
        <f t="shared" ref="P5:P18" si="3">O5/5</f>
        <v>291453134.10000002</v>
      </c>
      <c r="Q5" s="39">
        <f>P5/Q4</f>
        <v>3.7255459240939413</v>
      </c>
      <c r="R5" s="19"/>
      <c r="S5" s="7"/>
      <c r="T5" s="10"/>
      <c r="U5" s="20"/>
    </row>
    <row r="6" spans="1:21" x14ac:dyDescent="0.25">
      <c r="A6" s="6" t="s">
        <v>15</v>
      </c>
      <c r="B6" s="16">
        <v>1.26</v>
      </c>
      <c r="C6" s="17">
        <v>11161301761</v>
      </c>
      <c r="D6" s="15">
        <f t="shared" si="0"/>
        <v>1860216960.1666667</v>
      </c>
      <c r="E6" s="65">
        <f>D6/E4</f>
        <v>17.755488932124649</v>
      </c>
      <c r="F6" s="18"/>
      <c r="G6" s="17">
        <v>10050790689.25</v>
      </c>
      <c r="H6" s="15">
        <f t="shared" si="1"/>
        <v>1675131781.5416667</v>
      </c>
      <c r="I6" s="39">
        <f>H6/I4</f>
        <v>16.801015520344041</v>
      </c>
      <c r="J6" s="18"/>
      <c r="K6" s="17">
        <v>7834339018.3800001</v>
      </c>
      <c r="L6" s="15">
        <f t="shared" si="2"/>
        <v>1566867803.6760001</v>
      </c>
      <c r="M6" s="39">
        <f>L6/M4</f>
        <v>17.9666081588529</v>
      </c>
      <c r="N6" s="18"/>
      <c r="O6" s="17">
        <v>7567879976.6199999</v>
      </c>
      <c r="P6" s="15">
        <f t="shared" si="3"/>
        <v>1513575995.3239999</v>
      </c>
      <c r="Q6" s="39">
        <f>P6/Q4</f>
        <v>19.347525280860438</v>
      </c>
      <c r="R6" s="19"/>
      <c r="S6" s="7"/>
      <c r="T6" s="10"/>
      <c r="U6" s="20"/>
    </row>
    <row r="7" spans="1:21" x14ac:dyDescent="0.25">
      <c r="A7" s="6" t="s">
        <v>4</v>
      </c>
      <c r="B7" s="16">
        <v>1.33</v>
      </c>
      <c r="C7" s="21">
        <v>4903517619.75</v>
      </c>
      <c r="D7" s="10">
        <f t="shared" si="0"/>
        <v>817252936.625</v>
      </c>
      <c r="E7" s="65">
        <f>D7/E4</f>
        <v>7.8005554092418672</v>
      </c>
      <c r="F7" s="18"/>
      <c r="G7" s="21">
        <v>4008297898.5</v>
      </c>
      <c r="H7" s="10">
        <f t="shared" si="1"/>
        <v>668049649.75</v>
      </c>
      <c r="I7" s="39">
        <f>H7/I4</f>
        <v>6.7003161527270985</v>
      </c>
      <c r="J7" s="18"/>
      <c r="K7" s="21">
        <v>2778948505.8800001</v>
      </c>
      <c r="L7" s="10">
        <f t="shared" si="2"/>
        <v>555789701.176</v>
      </c>
      <c r="M7" s="39">
        <f>L7/M4</f>
        <v>6.3730046378692382</v>
      </c>
      <c r="N7" s="18"/>
      <c r="O7" s="21">
        <v>2807346612.8800001</v>
      </c>
      <c r="P7" s="10">
        <f t="shared" si="3"/>
        <v>561469322.57599998</v>
      </c>
      <c r="Q7" s="39">
        <f>P7/Q4</f>
        <v>7.177070689893819</v>
      </c>
      <c r="R7" s="19"/>
      <c r="S7" s="7"/>
      <c r="T7" s="10"/>
      <c r="U7" s="20"/>
    </row>
    <row r="8" spans="1:21" x14ac:dyDescent="0.25">
      <c r="A8" s="6" t="s">
        <v>5</v>
      </c>
      <c r="B8" s="16">
        <v>1.47</v>
      </c>
      <c r="C8" s="17">
        <v>507354590.25</v>
      </c>
      <c r="D8" s="15">
        <f t="shared" si="0"/>
        <v>84559098.375</v>
      </c>
      <c r="E8" s="65">
        <f>D8/E4</f>
        <v>0.80710377738585648</v>
      </c>
      <c r="F8" s="18"/>
      <c r="G8" s="17">
        <v>447773373.75</v>
      </c>
      <c r="H8" s="15">
        <f t="shared" si="1"/>
        <v>74628895.625</v>
      </c>
      <c r="I8" s="39">
        <f>H8/I4</f>
        <v>0.7485030416579036</v>
      </c>
      <c r="J8" s="18"/>
      <c r="K8" s="17">
        <v>315708114</v>
      </c>
      <c r="L8" s="15">
        <f t="shared" si="2"/>
        <v>63141622.799999997</v>
      </c>
      <c r="M8" s="39">
        <f>L8/M4</f>
        <v>0.72401819266449996</v>
      </c>
      <c r="N8" s="18"/>
      <c r="O8" s="17">
        <v>315824951.38</v>
      </c>
      <c r="P8" s="15">
        <f t="shared" si="3"/>
        <v>63164990.276000001</v>
      </c>
      <c r="Q8" s="39">
        <f>P8/Q4</f>
        <v>0.80741650898646222</v>
      </c>
      <c r="R8" s="19"/>
      <c r="S8" s="7"/>
      <c r="T8" s="10"/>
      <c r="U8" s="22"/>
    </row>
    <row r="9" spans="1:21" x14ac:dyDescent="0.25">
      <c r="A9" s="6" t="s">
        <v>16</v>
      </c>
      <c r="B9" s="16">
        <v>1.6</v>
      </c>
      <c r="C9" s="17">
        <v>1729579467.25</v>
      </c>
      <c r="D9" s="15">
        <f t="shared" si="0"/>
        <v>288263244.54166669</v>
      </c>
      <c r="E9" s="65">
        <f>D9/E4</f>
        <v>2.7514289771550802</v>
      </c>
      <c r="F9" s="18"/>
      <c r="G9" s="17">
        <v>1524246299</v>
      </c>
      <c r="H9" s="15">
        <f t="shared" si="1"/>
        <v>254041049.83333334</v>
      </c>
      <c r="I9" s="39">
        <f>H9/I4</f>
        <v>2.5479473723113544</v>
      </c>
      <c r="J9" s="18"/>
      <c r="K9" s="17">
        <v>1185838740.3800001</v>
      </c>
      <c r="L9" s="15">
        <f t="shared" si="2"/>
        <v>237167748.07600003</v>
      </c>
      <c r="M9" s="39">
        <f>L9/M4</f>
        <v>2.7195019181593634</v>
      </c>
      <c r="N9" s="18"/>
      <c r="O9" s="17">
        <v>1138542167.5</v>
      </c>
      <c r="P9" s="15">
        <f t="shared" si="3"/>
        <v>227708433.5</v>
      </c>
      <c r="Q9" s="39">
        <f>P9/Q4</f>
        <v>2.9107191759230466</v>
      </c>
      <c r="R9" s="19"/>
      <c r="S9" s="7"/>
      <c r="T9" s="10"/>
      <c r="U9" s="20"/>
    </row>
    <row r="10" spans="1:21" x14ac:dyDescent="0.25">
      <c r="A10" s="6" t="s">
        <v>6</v>
      </c>
      <c r="B10" s="16">
        <v>1.91</v>
      </c>
      <c r="C10" s="17">
        <v>48252899</v>
      </c>
      <c r="D10" s="15">
        <f t="shared" si="0"/>
        <v>8042149.833333333</v>
      </c>
      <c r="E10" s="65">
        <f>D10/E4</f>
        <v>7.6761101212325558E-2</v>
      </c>
      <c r="F10" s="18"/>
      <c r="G10" s="17">
        <v>38712570.5</v>
      </c>
      <c r="H10" s="15">
        <f t="shared" si="1"/>
        <v>6452095.083333333</v>
      </c>
      <c r="I10" s="39">
        <f>H10/I4</f>
        <v>6.4712371186733675E-2</v>
      </c>
      <c r="J10" s="18"/>
      <c r="K10" s="17">
        <v>33208641.879999999</v>
      </c>
      <c r="L10" s="15">
        <f t="shared" si="2"/>
        <v>6641728.3760000002</v>
      </c>
      <c r="M10" s="39">
        <f>L10/M4</f>
        <v>7.6157880677087134E-2</v>
      </c>
      <c r="N10" s="18"/>
      <c r="O10" s="17">
        <v>29622218.75</v>
      </c>
      <c r="P10" s="15">
        <f t="shared" si="3"/>
        <v>5924443.75</v>
      </c>
      <c r="Q10" s="39">
        <f>P10/Q4</f>
        <v>7.5730142115278495E-2</v>
      </c>
      <c r="R10" s="19"/>
      <c r="S10" s="23"/>
      <c r="T10" s="10"/>
      <c r="U10" s="12"/>
    </row>
    <row r="11" spans="1:21" x14ac:dyDescent="0.25">
      <c r="A11" s="6" t="s">
        <v>7</v>
      </c>
      <c r="B11" s="16">
        <v>2.2000000000000002</v>
      </c>
      <c r="C11" s="17">
        <v>148754383.5</v>
      </c>
      <c r="D11" s="15">
        <f t="shared" si="0"/>
        <v>24792397.25</v>
      </c>
      <c r="E11" s="65">
        <f>D11/E4</f>
        <v>0.23663967397317603</v>
      </c>
      <c r="F11" s="18"/>
      <c r="G11" s="17">
        <v>60714011.5</v>
      </c>
      <c r="H11" s="15">
        <f t="shared" si="1"/>
        <v>10119001.916666666</v>
      </c>
      <c r="I11" s="39">
        <f>H11/I4</f>
        <v>0.10149022908265978</v>
      </c>
      <c r="J11" s="18"/>
      <c r="K11" s="17">
        <v>51113759.619999997</v>
      </c>
      <c r="L11" s="15">
        <f t="shared" si="2"/>
        <v>10222751.923999999</v>
      </c>
      <c r="M11" s="39">
        <f>L11/M4</f>
        <v>0.1172199579905637</v>
      </c>
      <c r="N11" s="18"/>
      <c r="O11" s="17">
        <v>56366922.119999997</v>
      </c>
      <c r="P11" s="15">
        <f t="shared" si="3"/>
        <v>11273384.423999999</v>
      </c>
      <c r="Q11" s="39">
        <f>P11/Q4</f>
        <v>0.14410382486114193</v>
      </c>
      <c r="R11" s="19"/>
      <c r="S11" s="23"/>
      <c r="T11" s="10"/>
      <c r="U11" s="20"/>
    </row>
    <row r="12" spans="1:21" x14ac:dyDescent="0.25">
      <c r="A12" s="6" t="s">
        <v>8</v>
      </c>
      <c r="B12" s="16">
        <v>3.25</v>
      </c>
      <c r="C12" s="17">
        <v>881441594</v>
      </c>
      <c r="D12" s="15">
        <f t="shared" si="0"/>
        <v>146906932.33333334</v>
      </c>
      <c r="E12" s="65">
        <f>D12/E4</f>
        <v>1.4022044024709808</v>
      </c>
      <c r="F12" s="18"/>
      <c r="G12" s="17">
        <v>749666642</v>
      </c>
      <c r="H12" s="15">
        <f t="shared" si="1"/>
        <v>124944440.33333333</v>
      </c>
      <c r="I12" s="39">
        <f>H12/I4</f>
        <v>1.2531512471747694</v>
      </c>
      <c r="J12" s="18"/>
      <c r="K12" s="17">
        <v>646826805.5</v>
      </c>
      <c r="L12" s="15">
        <f t="shared" si="2"/>
        <v>129365361.09999999</v>
      </c>
      <c r="M12" s="39">
        <f>L12/M4</f>
        <v>1.4833776957821934</v>
      </c>
      <c r="N12" s="18"/>
      <c r="O12" s="17">
        <v>612692063.12</v>
      </c>
      <c r="P12" s="15">
        <f t="shared" si="3"/>
        <v>122538412.624</v>
      </c>
      <c r="Q12" s="39">
        <f>P12/Q4</f>
        <v>1.5663666994215544</v>
      </c>
      <c r="R12" s="19"/>
      <c r="S12" s="23"/>
      <c r="T12" s="10"/>
      <c r="U12" s="23"/>
    </row>
    <row r="13" spans="1:21" x14ac:dyDescent="0.25">
      <c r="A13" s="6" t="s">
        <v>9</v>
      </c>
      <c r="B13" s="16">
        <v>4.54</v>
      </c>
      <c r="C13" s="17">
        <v>584696842.5</v>
      </c>
      <c r="D13" s="15">
        <f t="shared" si="0"/>
        <v>97449473.75</v>
      </c>
      <c r="E13" s="65">
        <f>D13/E4</f>
        <v>0.93014045654893562</v>
      </c>
      <c r="F13" s="18"/>
      <c r="G13" s="17">
        <v>537291912.5</v>
      </c>
      <c r="H13" s="15">
        <f t="shared" si="1"/>
        <v>89548652.083333328</v>
      </c>
      <c r="I13" s="39">
        <f>H13/I4</f>
        <v>0.89814324464271966</v>
      </c>
      <c r="J13" s="18"/>
      <c r="K13" s="17">
        <v>433934139.38</v>
      </c>
      <c r="L13" s="15">
        <f t="shared" si="2"/>
        <v>86786827.876000002</v>
      </c>
      <c r="M13" s="39">
        <f>L13/M4</f>
        <v>0.99514772474087521</v>
      </c>
      <c r="N13" s="18"/>
      <c r="O13" s="17">
        <v>394418892.88</v>
      </c>
      <c r="P13" s="15">
        <f t="shared" si="3"/>
        <v>78883778.576000005</v>
      </c>
      <c r="Q13" s="39">
        <f>P13/Q4</f>
        <v>1.0083444141318147</v>
      </c>
      <c r="R13" s="19"/>
      <c r="S13" s="23"/>
      <c r="T13" s="10"/>
      <c r="U13" s="23"/>
    </row>
    <row r="14" spans="1:21" x14ac:dyDescent="0.25">
      <c r="A14" s="6" t="s">
        <v>10</v>
      </c>
      <c r="B14" s="16">
        <v>5.3</v>
      </c>
      <c r="C14" s="24">
        <v>2445066095.75</v>
      </c>
      <c r="D14" s="60">
        <f t="shared" si="0"/>
        <v>407511015.95833331</v>
      </c>
      <c r="E14" s="65">
        <f>D14/E4</f>
        <v>3.8896308809692752</v>
      </c>
      <c r="F14" s="7"/>
      <c r="G14" s="24">
        <v>2169595897.75</v>
      </c>
      <c r="H14" s="60">
        <f t="shared" si="1"/>
        <v>361599316.29166669</v>
      </c>
      <c r="I14" s="57">
        <f>H14/I4</f>
        <v>3.62672106881698</v>
      </c>
      <c r="J14" s="7"/>
      <c r="K14" s="24">
        <v>1747587913.75</v>
      </c>
      <c r="L14" s="60">
        <f t="shared" si="2"/>
        <v>349517582.75</v>
      </c>
      <c r="M14" s="57">
        <f>L14/M4</f>
        <v>4.0077697934478778</v>
      </c>
      <c r="N14" s="7"/>
      <c r="O14" s="25">
        <v>1642342928.5</v>
      </c>
      <c r="P14" s="60">
        <f t="shared" si="3"/>
        <v>328468585.69999999</v>
      </c>
      <c r="Q14" s="57">
        <f>P14/Q4</f>
        <v>4.1987018064717949</v>
      </c>
      <c r="R14" s="26"/>
      <c r="S14" s="23"/>
      <c r="T14" s="10"/>
      <c r="U14" s="23"/>
    </row>
    <row r="15" spans="1:21" x14ac:dyDescent="0.25">
      <c r="A15" s="6" t="s">
        <v>11</v>
      </c>
      <c r="B15" s="16">
        <v>6.8</v>
      </c>
      <c r="C15" s="24">
        <v>31039369.5</v>
      </c>
      <c r="D15" s="60">
        <f t="shared" si="0"/>
        <v>5173228.25</v>
      </c>
      <c r="E15" s="65">
        <f>D15/E4</f>
        <v>4.9377679541207899E-2</v>
      </c>
      <c r="F15" s="7"/>
      <c r="G15" s="24">
        <v>29848737.25</v>
      </c>
      <c r="H15" s="60">
        <f t="shared" si="1"/>
        <v>4974789.541666667</v>
      </c>
      <c r="I15" s="57">
        <f>H15/I4</f>
        <v>4.9895487161651653E-2</v>
      </c>
      <c r="J15" s="7"/>
      <c r="K15" s="24">
        <v>20035980.379999999</v>
      </c>
      <c r="L15" s="60">
        <f t="shared" si="2"/>
        <v>4007196.0759999999</v>
      </c>
      <c r="M15" s="57">
        <f>L15/M4</f>
        <v>4.5948816833351905E-2</v>
      </c>
      <c r="N15" s="7"/>
      <c r="O15" s="25">
        <v>20060552.5</v>
      </c>
      <c r="P15" s="60">
        <f t="shared" si="3"/>
        <v>4012110.5</v>
      </c>
      <c r="Q15" s="57">
        <f>P15/Q4</f>
        <v>5.1285438965844025E-2</v>
      </c>
      <c r="R15" s="26"/>
      <c r="S15" s="23"/>
      <c r="T15" s="10"/>
      <c r="U15" s="23"/>
    </row>
    <row r="16" spans="1:21" x14ac:dyDescent="0.25">
      <c r="A16" s="6" t="s">
        <v>12</v>
      </c>
      <c r="B16" s="16">
        <v>7.42</v>
      </c>
      <c r="C16" s="24">
        <v>14216163.75</v>
      </c>
      <c r="D16" s="60">
        <f t="shared" si="0"/>
        <v>2369360.625</v>
      </c>
      <c r="E16" s="65">
        <f>D16/E4</f>
        <v>2.2615188042168072E-2</v>
      </c>
      <c r="F16" s="7"/>
      <c r="G16" s="24">
        <v>13472721</v>
      </c>
      <c r="H16" s="60">
        <f t="shared" si="1"/>
        <v>2245453.5</v>
      </c>
      <c r="I16" s="57">
        <f>H16/I4</f>
        <v>2.2521152974001087E-2</v>
      </c>
      <c r="J16" s="7"/>
      <c r="K16" s="24">
        <v>9638340.6199999992</v>
      </c>
      <c r="L16" s="60">
        <f t="shared" si="2"/>
        <v>1927668.1239999998</v>
      </c>
      <c r="M16" s="57">
        <f>L16/M4</f>
        <v>2.2103752315904165E-2</v>
      </c>
      <c r="N16" s="7"/>
      <c r="O16" s="25">
        <v>9600007.75</v>
      </c>
      <c r="P16" s="60">
        <f t="shared" si="3"/>
        <v>1920001.55</v>
      </c>
      <c r="Q16" s="57">
        <f>P16/Q4</f>
        <v>2.4542724410718728E-2</v>
      </c>
      <c r="R16" s="26"/>
      <c r="S16" s="23"/>
      <c r="T16" s="10"/>
      <c r="U16" s="23"/>
    </row>
    <row r="17" spans="1:22" x14ac:dyDescent="0.25">
      <c r="A17" s="6" t="s">
        <v>13</v>
      </c>
      <c r="B17" s="16">
        <v>7.72</v>
      </c>
      <c r="C17" s="24">
        <v>15029911.5</v>
      </c>
      <c r="D17" s="60">
        <f t="shared" si="0"/>
        <v>2504985.25</v>
      </c>
      <c r="E17" s="65">
        <f>D17/E4</f>
        <v>2.3909704531199172E-2</v>
      </c>
      <c r="F17" s="7"/>
      <c r="G17" s="24">
        <v>14650050</v>
      </c>
      <c r="H17" s="60">
        <f t="shared" si="1"/>
        <v>2441675</v>
      </c>
      <c r="I17" s="57">
        <f>H17/I4</f>
        <v>2.4489189461190847E-2</v>
      </c>
      <c r="J17" s="7"/>
      <c r="K17" s="24">
        <v>9788701.25</v>
      </c>
      <c r="L17" s="60">
        <f t="shared" si="2"/>
        <v>1957740.25</v>
      </c>
      <c r="M17" s="57">
        <f>L17/M4</f>
        <v>2.244857662276533E-2</v>
      </c>
      <c r="N17" s="7"/>
      <c r="O17" s="25">
        <v>9982086.6199999992</v>
      </c>
      <c r="P17" s="60">
        <f t="shared" si="3"/>
        <v>1996417.3239999998</v>
      </c>
      <c r="Q17" s="57">
        <f>P17/Q4</f>
        <v>2.5519521164822267E-2</v>
      </c>
      <c r="R17" s="26"/>
      <c r="S17" s="23"/>
      <c r="T17" s="10"/>
      <c r="U17" s="23"/>
    </row>
    <row r="18" spans="1:22" x14ac:dyDescent="0.25">
      <c r="A18" s="6" t="s">
        <v>14</v>
      </c>
      <c r="B18" s="16">
        <v>8.5</v>
      </c>
      <c r="C18" s="24">
        <v>1922787.5</v>
      </c>
      <c r="D18" s="60">
        <f t="shared" si="0"/>
        <v>320464.58333333331</v>
      </c>
      <c r="E18" s="65">
        <f>D18/E4</f>
        <v>3.0587858751718613E-3</v>
      </c>
      <c r="F18" s="7"/>
      <c r="G18" s="24">
        <v>1499090</v>
      </c>
      <c r="H18" s="60">
        <f t="shared" si="1"/>
        <v>249848.33333333334</v>
      </c>
      <c r="I18" s="57">
        <f>H18/I4</f>
        <v>2.5058958180604564E-3</v>
      </c>
      <c r="J18" s="7"/>
      <c r="K18" s="24">
        <v>1350159</v>
      </c>
      <c r="L18" s="60">
        <f t="shared" si="2"/>
        <v>270031.8</v>
      </c>
      <c r="M18" s="57">
        <f>L18/M4</f>
        <v>3.096340054756111E-3</v>
      </c>
      <c r="N18" s="7"/>
      <c r="O18" s="25">
        <v>1114762.3799999999</v>
      </c>
      <c r="P18" s="60">
        <f t="shared" si="3"/>
        <v>222952.47599999997</v>
      </c>
      <c r="Q18" s="57">
        <f>P18/Q4</f>
        <v>2.8499253946724055E-3</v>
      </c>
      <c r="R18" s="26"/>
      <c r="S18" s="23"/>
      <c r="T18" s="10"/>
      <c r="U18" s="23"/>
    </row>
    <row r="19" spans="1:22" x14ac:dyDescent="0.25">
      <c r="A19" s="6" t="s">
        <v>33</v>
      </c>
      <c r="B19" s="16" t="s">
        <v>34</v>
      </c>
      <c r="C19" s="24">
        <v>15029911.5</v>
      </c>
      <c r="D19" s="60">
        <f t="shared" ref="D19:D26" si="4">C19/6</f>
        <v>2504985.25</v>
      </c>
      <c r="E19" s="65">
        <f>D19/E4</f>
        <v>2.3909704531199172E-2</v>
      </c>
      <c r="F19" s="7"/>
      <c r="G19" s="24">
        <v>14650050</v>
      </c>
      <c r="H19" s="60">
        <f t="shared" ref="H19:H26" si="5">G19/6</f>
        <v>2441675</v>
      </c>
      <c r="I19" s="57">
        <f>H19/I4</f>
        <v>2.4489189461190847E-2</v>
      </c>
      <c r="J19" s="16"/>
      <c r="K19" s="96">
        <v>9788701.25</v>
      </c>
      <c r="L19" s="60">
        <f t="shared" ref="L19:L26" si="6">K19/5</f>
        <v>1957740.25</v>
      </c>
      <c r="M19" s="57">
        <f>L19/M4</f>
        <v>2.244857662276533E-2</v>
      </c>
      <c r="N19" s="16"/>
      <c r="O19" s="99">
        <v>9982086.6199999992</v>
      </c>
      <c r="P19" s="60">
        <f t="shared" ref="P19:P26" si="7">O19/5</f>
        <v>1996417.3239999998</v>
      </c>
      <c r="Q19" s="57">
        <f>P19/Q4</f>
        <v>2.5519521164822267E-2</v>
      </c>
      <c r="R19" s="26"/>
      <c r="S19" s="23"/>
      <c r="T19" s="10"/>
      <c r="U19" s="23"/>
    </row>
    <row r="20" spans="1:22" x14ac:dyDescent="0.25">
      <c r="A20" s="6" t="s">
        <v>35</v>
      </c>
      <c r="B20" s="16" t="s">
        <v>36</v>
      </c>
      <c r="C20" s="24">
        <v>18192579.25</v>
      </c>
      <c r="D20" s="60">
        <f t="shared" si="4"/>
        <v>3032096.5416666665</v>
      </c>
      <c r="E20" s="65">
        <f>D20/E4</f>
        <v>2.8940901916017604E-2</v>
      </c>
      <c r="F20" s="7"/>
      <c r="G20" s="24">
        <v>16036352.5</v>
      </c>
      <c r="H20" s="60">
        <f t="shared" si="5"/>
        <v>2672725.4166666665</v>
      </c>
      <c r="I20" s="57">
        <f>H20/I4</f>
        <v>2.6806548417168643E-2</v>
      </c>
      <c r="J20" s="16"/>
      <c r="K20" s="24">
        <v>20035980.379999999</v>
      </c>
      <c r="L20" s="60">
        <f t="shared" si="6"/>
        <v>4007196.0759999999</v>
      </c>
      <c r="M20" s="57">
        <f>L20/M4</f>
        <v>4.5948816833351905E-2</v>
      </c>
      <c r="N20" s="16"/>
      <c r="O20" s="99">
        <v>10879811.880000001</v>
      </c>
      <c r="P20" s="60">
        <f t="shared" si="7"/>
        <v>2175962.3760000002</v>
      </c>
      <c r="Q20" s="57">
        <f>P20/Q4</f>
        <v>2.7814584275862031E-2</v>
      </c>
      <c r="R20" s="26"/>
      <c r="S20" s="23"/>
      <c r="T20" s="10"/>
      <c r="U20" s="23"/>
    </row>
    <row r="21" spans="1:22" x14ac:dyDescent="0.25">
      <c r="A21" s="6" t="s">
        <v>37</v>
      </c>
      <c r="B21" s="16" t="s">
        <v>38</v>
      </c>
      <c r="C21" s="24">
        <v>343589125.5</v>
      </c>
      <c r="D21" s="60">
        <f t="shared" si="4"/>
        <v>57264854.25</v>
      </c>
      <c r="E21" s="65">
        <f>D21/E4</f>
        <v>0.54658435419517348</v>
      </c>
      <c r="F21" s="7"/>
      <c r="G21" s="24">
        <v>308383778.5</v>
      </c>
      <c r="H21" s="60">
        <f t="shared" si="5"/>
        <v>51397296.416666664</v>
      </c>
      <c r="I21" s="57">
        <f>H21/I4</f>
        <v>0.51549781594222632</v>
      </c>
      <c r="J21" s="16"/>
      <c r="K21" s="96">
        <v>260066957.38</v>
      </c>
      <c r="L21" s="60">
        <f t="shared" si="6"/>
        <v>52013391.475999996</v>
      </c>
      <c r="M21" s="57">
        <f>L21/M4</f>
        <v>0.59641548666064104</v>
      </c>
      <c r="N21" s="16"/>
      <c r="O21" s="99">
        <v>250595292.88</v>
      </c>
      <c r="P21" s="60">
        <f t="shared" si="7"/>
        <v>50119058.575999998</v>
      </c>
      <c r="Q21" s="57">
        <f>P21/Q4</f>
        <v>0.6406548173648281</v>
      </c>
      <c r="R21" s="26"/>
      <c r="S21" s="23"/>
      <c r="T21" s="10"/>
      <c r="U21" s="23"/>
      <c r="V21" s="98"/>
    </row>
    <row r="22" spans="1:22" x14ac:dyDescent="0.25">
      <c r="A22" s="6" t="s">
        <v>39</v>
      </c>
      <c r="B22" s="16" t="s">
        <v>41</v>
      </c>
      <c r="C22" s="24">
        <v>846169300.25</v>
      </c>
      <c r="D22" s="60">
        <f t="shared" si="4"/>
        <v>141028216.70833334</v>
      </c>
      <c r="E22" s="65">
        <f>D22/E4</f>
        <v>1.3460929528659604</v>
      </c>
      <c r="F22" s="7"/>
      <c r="G22" s="24">
        <v>756451866.25</v>
      </c>
      <c r="H22" s="60">
        <f t="shared" si="5"/>
        <v>126075311.04166667</v>
      </c>
      <c r="I22" s="57">
        <f>H22/I4</f>
        <v>1.26449350485955</v>
      </c>
      <c r="J22" s="16"/>
      <c r="K22" s="96">
        <v>718276717.12</v>
      </c>
      <c r="L22" s="60">
        <f t="shared" si="6"/>
        <v>143655343.42399999</v>
      </c>
      <c r="M22" s="57">
        <f>L22/M4</f>
        <v>1.6472348587221064</v>
      </c>
      <c r="N22" s="16"/>
      <c r="O22" s="99">
        <v>568497776</v>
      </c>
      <c r="P22" s="60">
        <f t="shared" si="7"/>
        <v>113699555.2</v>
      </c>
      <c r="Q22" s="57">
        <f>P22/Q4</f>
        <v>1.4533826021624314</v>
      </c>
      <c r="R22" s="54"/>
      <c r="S22" s="23"/>
      <c r="T22" s="10"/>
      <c r="U22" s="23"/>
    </row>
    <row r="23" spans="1:22" x14ac:dyDescent="0.25">
      <c r="A23" s="6" t="s">
        <v>40</v>
      </c>
      <c r="B23" s="16" t="s">
        <v>42</v>
      </c>
      <c r="C23" s="24">
        <v>512590186.5</v>
      </c>
      <c r="D23" s="60">
        <f t="shared" si="4"/>
        <v>85431697.75</v>
      </c>
      <c r="E23" s="65">
        <f>D23/E4</f>
        <v>0.81543260616054047</v>
      </c>
      <c r="F23" s="7"/>
      <c r="G23" s="24">
        <v>478383676.25</v>
      </c>
      <c r="H23" s="60">
        <f t="shared" si="5"/>
        <v>79730612.708333328</v>
      </c>
      <c r="I23" s="57">
        <f>H23/I4</f>
        <v>0.79967156991458965</v>
      </c>
      <c r="J23" s="16"/>
      <c r="K23" s="96">
        <v>396563813.5</v>
      </c>
      <c r="L23" s="60">
        <f t="shared" si="6"/>
        <v>79312762.700000003</v>
      </c>
      <c r="M23" s="57">
        <f>L23/M4</f>
        <v>0.90944579120450431</v>
      </c>
      <c r="N23" s="16"/>
      <c r="O23" s="99">
        <v>358984686.75</v>
      </c>
      <c r="P23" s="60">
        <f t="shared" si="7"/>
        <v>71796937.349999994</v>
      </c>
      <c r="Q23" s="57">
        <f>P23/Q4</f>
        <v>0.91775574187150422</v>
      </c>
      <c r="R23" s="26"/>
      <c r="S23" s="23"/>
      <c r="T23" s="10"/>
      <c r="U23" s="23"/>
    </row>
    <row r="24" spans="1:22" x14ac:dyDescent="0.25">
      <c r="A24" s="6" t="s">
        <v>43</v>
      </c>
      <c r="B24" s="16" t="s">
        <v>46</v>
      </c>
      <c r="C24" s="24">
        <v>20583500.5</v>
      </c>
      <c r="D24" s="60">
        <f t="shared" si="4"/>
        <v>3430583.4166666665</v>
      </c>
      <c r="E24" s="65">
        <f>D24/E4</f>
        <v>3.2744398739326601E-2</v>
      </c>
      <c r="F24" s="7"/>
      <c r="G24" s="24">
        <v>22382659.75</v>
      </c>
      <c r="H24" s="60">
        <f t="shared" si="5"/>
        <v>3730443.2916666665</v>
      </c>
      <c r="I24" s="57">
        <f>H24/I4</f>
        <v>3.7415107474931521E-2</v>
      </c>
      <c r="J24" s="16"/>
      <c r="K24" s="96">
        <v>18329710.379999999</v>
      </c>
      <c r="L24" s="60">
        <f t="shared" si="6"/>
        <v>3665942.0759999999</v>
      </c>
      <c r="M24" s="57">
        <f>L24/M4</f>
        <v>4.2035802036406722E-2</v>
      </c>
      <c r="N24" s="16"/>
      <c r="O24" s="99">
        <v>17293933.620000001</v>
      </c>
      <c r="P24" s="60">
        <f t="shared" si="7"/>
        <v>3458786.7240000004</v>
      </c>
      <c r="Q24" s="57">
        <f>P24/Q4</f>
        <v>4.4212490017304762E-2</v>
      </c>
      <c r="R24" s="26"/>
      <c r="S24" s="23"/>
      <c r="T24" s="10"/>
      <c r="U24" s="23"/>
    </row>
    <row r="25" spans="1:22" x14ac:dyDescent="0.25">
      <c r="A25" s="6" t="s">
        <v>44</v>
      </c>
      <c r="B25" s="16" t="s">
        <v>47</v>
      </c>
      <c r="C25" s="24">
        <v>75763111.5</v>
      </c>
      <c r="D25" s="60">
        <f t="shared" si="4"/>
        <v>12627185.25</v>
      </c>
      <c r="E25" s="65">
        <f>D25/E4</f>
        <v>0.12052456931162223</v>
      </c>
      <c r="F25" s="7"/>
      <c r="G25" s="24">
        <v>67252309.5</v>
      </c>
      <c r="H25" s="60">
        <f t="shared" si="5"/>
        <v>11208718.25</v>
      </c>
      <c r="I25" s="57">
        <f>H25/I4</f>
        <v>0.11241972205201656</v>
      </c>
      <c r="J25" s="16"/>
      <c r="K25" s="96">
        <v>53083237.880000003</v>
      </c>
      <c r="L25" s="60">
        <f t="shared" si="6"/>
        <v>10616647.576000001</v>
      </c>
      <c r="M25" s="57">
        <f>L25/M4</f>
        <v>0.12173659227097765</v>
      </c>
      <c r="N25" s="16"/>
      <c r="O25" s="99">
        <v>53444374.5</v>
      </c>
      <c r="P25" s="60">
        <f t="shared" si="7"/>
        <v>10688874.9</v>
      </c>
      <c r="Q25" s="57">
        <f>P25/Q4</f>
        <v>0.13663223914134273</v>
      </c>
      <c r="R25" s="26"/>
      <c r="S25" s="23"/>
      <c r="T25" s="10"/>
      <c r="U25" s="23"/>
    </row>
    <row r="26" spans="1:22" x14ac:dyDescent="0.25">
      <c r="A26" s="6" t="s">
        <v>45</v>
      </c>
      <c r="B26" s="16" t="s">
        <v>48</v>
      </c>
      <c r="C26" s="27">
        <v>587667164.5</v>
      </c>
      <c r="D26" s="61">
        <f t="shared" si="4"/>
        <v>97944527.416666672</v>
      </c>
      <c r="E26" s="92">
        <f>D26/E4</f>
        <v>0.93486566876209609</v>
      </c>
      <c r="F26" s="28"/>
      <c r="G26" s="27">
        <v>582500478.25</v>
      </c>
      <c r="H26" s="61">
        <f t="shared" si="5"/>
        <v>97083413.041666672</v>
      </c>
      <c r="I26" s="59">
        <f>H26/I4</f>
        <v>0.97371439504292001</v>
      </c>
      <c r="J26" s="95"/>
      <c r="K26" s="97">
        <v>444623460.88</v>
      </c>
      <c r="L26" s="61">
        <f t="shared" si="6"/>
        <v>88924692.175999999</v>
      </c>
      <c r="M26" s="59">
        <f>L26/M4</f>
        <v>1.0196617074041139</v>
      </c>
      <c r="N26" s="95"/>
      <c r="O26" s="100">
        <v>439723333.75</v>
      </c>
      <c r="P26" s="61">
        <f t="shared" si="7"/>
        <v>87944666.75</v>
      </c>
      <c r="Q26" s="59">
        <f>P26/Q4</f>
        <v>1.1241666546767886</v>
      </c>
      <c r="R26" s="29"/>
      <c r="S26" s="23"/>
      <c r="T26" s="10"/>
      <c r="U26" s="23"/>
    </row>
    <row r="27" spans="1:22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23"/>
      <c r="T27" s="10"/>
      <c r="U27" s="23"/>
    </row>
    <row r="28" spans="1:22" x14ac:dyDescent="0.25">
      <c r="A28" s="6" t="s">
        <v>59</v>
      </c>
      <c r="B28" s="6" t="s">
        <v>0</v>
      </c>
      <c r="C28" s="156" t="s">
        <v>63</v>
      </c>
      <c r="D28" s="157"/>
      <c r="E28" s="157"/>
      <c r="F28" s="157"/>
      <c r="G28" s="156" t="s">
        <v>64</v>
      </c>
      <c r="H28" s="157"/>
      <c r="I28" s="157"/>
      <c r="J28" s="157"/>
      <c r="K28" s="156" t="s">
        <v>63</v>
      </c>
      <c r="L28" s="157"/>
      <c r="M28" s="157"/>
      <c r="N28" s="157"/>
      <c r="O28" s="156" t="s">
        <v>64</v>
      </c>
      <c r="P28" s="157"/>
      <c r="Q28" s="157"/>
      <c r="R28" s="157"/>
      <c r="S28" s="23"/>
      <c r="T28" s="10"/>
      <c r="U28" s="23"/>
    </row>
    <row r="29" spans="1:22" x14ac:dyDescent="0.25">
      <c r="A29" s="6"/>
      <c r="B29" s="6"/>
      <c r="C29" s="158" t="s">
        <v>69</v>
      </c>
      <c r="D29" s="159"/>
      <c r="E29" s="159"/>
      <c r="F29" s="159"/>
      <c r="G29" s="158" t="s">
        <v>69</v>
      </c>
      <c r="H29" s="159"/>
      <c r="I29" s="159"/>
      <c r="J29" s="159"/>
      <c r="K29" s="158" t="s">
        <v>70</v>
      </c>
      <c r="L29" s="159"/>
      <c r="M29" s="159"/>
      <c r="N29" s="159"/>
      <c r="O29" s="158" t="s">
        <v>70</v>
      </c>
      <c r="P29" s="159"/>
      <c r="Q29" s="159"/>
      <c r="R29" s="159"/>
      <c r="S29" s="23"/>
      <c r="T29" s="10"/>
      <c r="U29" s="30"/>
    </row>
    <row r="30" spans="1:22" x14ac:dyDescent="0.25">
      <c r="A30" s="6"/>
      <c r="B30" s="6"/>
      <c r="C30" s="89" t="s">
        <v>71</v>
      </c>
      <c r="D30" s="68" t="s">
        <v>72</v>
      </c>
      <c r="E30" s="6" t="s">
        <v>73</v>
      </c>
      <c r="F30" s="6" t="s">
        <v>1</v>
      </c>
      <c r="G30" s="89" t="s">
        <v>71</v>
      </c>
      <c r="H30" s="68" t="s">
        <v>72</v>
      </c>
      <c r="I30" s="6" t="s">
        <v>73</v>
      </c>
      <c r="J30" s="6" t="s">
        <v>1</v>
      </c>
      <c r="K30" s="89" t="s">
        <v>71</v>
      </c>
      <c r="L30" s="68" t="s">
        <v>72</v>
      </c>
      <c r="M30" s="6" t="s">
        <v>73</v>
      </c>
      <c r="N30" s="6" t="s">
        <v>1</v>
      </c>
      <c r="O30" s="89" t="s">
        <v>71</v>
      </c>
      <c r="P30" s="68" t="s">
        <v>72</v>
      </c>
      <c r="Q30" s="6" t="s">
        <v>73</v>
      </c>
      <c r="R30" s="6" t="s">
        <v>1</v>
      </c>
      <c r="S30" s="23"/>
      <c r="T30" s="31"/>
      <c r="U30" s="9"/>
    </row>
    <row r="31" spans="1:22" x14ac:dyDescent="0.25">
      <c r="A31" s="6" t="s">
        <v>2</v>
      </c>
      <c r="B31" s="6">
        <v>0</v>
      </c>
      <c r="C31" s="13">
        <v>322217413.25</v>
      </c>
      <c r="D31" s="47"/>
      <c r="E31" s="14">
        <f>C31/4</f>
        <v>80554353.3125</v>
      </c>
      <c r="F31" s="15"/>
      <c r="G31" s="13">
        <v>356489970.75</v>
      </c>
      <c r="H31" s="47"/>
      <c r="I31" s="14">
        <f>G31/4</f>
        <v>89122492.6875</v>
      </c>
      <c r="J31" s="46"/>
      <c r="K31" s="13">
        <v>498265719</v>
      </c>
      <c r="L31" s="47"/>
      <c r="M31" s="14">
        <f>K31/6</f>
        <v>83044286.5</v>
      </c>
      <c r="N31" s="15"/>
      <c r="O31" s="13">
        <v>517722968.88</v>
      </c>
      <c r="P31" s="47"/>
      <c r="Q31" s="14">
        <f>O31/6</f>
        <v>86287161.480000004</v>
      </c>
      <c r="R31" s="90"/>
      <c r="S31" s="23"/>
      <c r="T31" s="32"/>
      <c r="U31" s="23"/>
    </row>
    <row r="32" spans="1:22" x14ac:dyDescent="0.25">
      <c r="A32" s="6" t="s">
        <v>3</v>
      </c>
      <c r="B32" s="16">
        <v>0.9</v>
      </c>
      <c r="C32" s="17">
        <v>1143684708.8800001</v>
      </c>
      <c r="D32" s="15">
        <f t="shared" ref="D32:D45" si="8">C32/4</f>
        <v>285921177.22000003</v>
      </c>
      <c r="E32" s="39">
        <f>D32/E31</f>
        <v>3.549419310844772</v>
      </c>
      <c r="F32" s="18"/>
      <c r="G32" s="17">
        <v>997210164.12</v>
      </c>
      <c r="H32" s="15">
        <f t="shared" ref="H32:H45" si="9">G32/4</f>
        <v>249302541.03</v>
      </c>
      <c r="I32" s="39">
        <f>H32/I31</f>
        <v>2.7973021569780023</v>
      </c>
      <c r="J32" s="19"/>
      <c r="K32" s="24">
        <v>1744138303</v>
      </c>
      <c r="L32" s="60">
        <f t="shared" ref="L32:L45" si="10">K32/6</f>
        <v>290689717.16666669</v>
      </c>
      <c r="M32" s="69">
        <f>L32/M31</f>
        <v>3.5004180229384798</v>
      </c>
      <c r="N32" s="18"/>
      <c r="O32" s="24">
        <v>1610502873.5</v>
      </c>
      <c r="P32" s="60">
        <f t="shared" ref="P32:P45" si="11">O32/6</f>
        <v>268417145.58333334</v>
      </c>
      <c r="Q32" s="69">
        <f>P32/Q31</f>
        <v>3.1107425598366469</v>
      </c>
      <c r="R32" s="19"/>
      <c r="S32" s="23"/>
      <c r="T32" s="23"/>
      <c r="U32" s="23"/>
    </row>
    <row r="33" spans="1:21" x14ac:dyDescent="0.25">
      <c r="A33" s="6" t="s">
        <v>15</v>
      </c>
      <c r="B33" s="16">
        <v>1.26</v>
      </c>
      <c r="C33" s="17">
        <v>5864191285.6199999</v>
      </c>
      <c r="D33" s="15">
        <f t="shared" si="8"/>
        <v>1466047821.405</v>
      </c>
      <c r="E33" s="39">
        <f>D33/E31</f>
        <v>18.19948595102813</v>
      </c>
      <c r="F33" s="18"/>
      <c r="G33" s="17">
        <v>5194271360.75</v>
      </c>
      <c r="H33" s="15">
        <f t="shared" si="9"/>
        <v>1298567840.1875</v>
      </c>
      <c r="I33" s="39">
        <f>H33/I31</f>
        <v>14.570596053016731</v>
      </c>
      <c r="J33" s="19"/>
      <c r="K33" s="24">
        <v>9096574275.3799992</v>
      </c>
      <c r="L33" s="60">
        <f t="shared" si="10"/>
        <v>1516095712.5633333</v>
      </c>
      <c r="M33" s="69">
        <f>L33/M31</f>
        <v>18.256472256683587</v>
      </c>
      <c r="N33" s="33"/>
      <c r="O33" s="24">
        <v>8325200378.3800001</v>
      </c>
      <c r="P33" s="60">
        <f t="shared" si="11"/>
        <v>1387533396.3966668</v>
      </c>
      <c r="Q33" s="69">
        <f>P33/Q31</f>
        <v>16.080415354934061</v>
      </c>
      <c r="R33" s="34"/>
      <c r="S33" s="7"/>
      <c r="T33" s="7"/>
      <c r="U33" s="7"/>
    </row>
    <row r="34" spans="1:21" x14ac:dyDescent="0.25">
      <c r="A34" s="6" t="s">
        <v>4</v>
      </c>
      <c r="B34" s="16">
        <v>1.33</v>
      </c>
      <c r="C34" s="17">
        <v>2266887236.25</v>
      </c>
      <c r="D34" s="15">
        <f t="shared" si="8"/>
        <v>566721809.0625</v>
      </c>
      <c r="E34" s="39">
        <f>D34/E31</f>
        <v>7.0352722821071803</v>
      </c>
      <c r="F34" s="18"/>
      <c r="G34" s="17">
        <v>1968836024.25</v>
      </c>
      <c r="H34" s="15">
        <f t="shared" si="9"/>
        <v>492209006.0625</v>
      </c>
      <c r="I34" s="39">
        <f>H34/I31</f>
        <v>5.5228370663776944</v>
      </c>
      <c r="J34" s="19"/>
      <c r="K34" s="24">
        <v>3477494092.1199999</v>
      </c>
      <c r="L34" s="60">
        <f t="shared" si="10"/>
        <v>579582348.68666661</v>
      </c>
      <c r="M34" s="69">
        <f>L34/M31</f>
        <v>6.9791959581309255</v>
      </c>
      <c r="N34" s="18"/>
      <c r="O34" s="24">
        <v>3571386355.8800001</v>
      </c>
      <c r="P34" s="60">
        <f t="shared" si="11"/>
        <v>595231059.31333339</v>
      </c>
      <c r="Q34" s="69">
        <f>P34/Q31</f>
        <v>6.8982575055652804</v>
      </c>
      <c r="R34" s="19"/>
      <c r="S34" s="7"/>
      <c r="T34" s="10"/>
      <c r="U34" s="7"/>
    </row>
    <row r="35" spans="1:21" x14ac:dyDescent="0.25">
      <c r="A35" s="6" t="s">
        <v>5</v>
      </c>
      <c r="B35" s="16">
        <v>1.47</v>
      </c>
      <c r="C35" s="17">
        <v>227857325.5</v>
      </c>
      <c r="D35" s="15">
        <f t="shared" si="8"/>
        <v>56964331.375</v>
      </c>
      <c r="E35" s="39">
        <f>D35/E31</f>
        <v>0.70715397781190525</v>
      </c>
      <c r="F35" s="18"/>
      <c r="G35" s="17">
        <v>228884855.25</v>
      </c>
      <c r="H35" s="15">
        <f t="shared" si="9"/>
        <v>57221213.8125</v>
      </c>
      <c r="I35" s="39">
        <f>H35/I31</f>
        <v>0.64205131709164642</v>
      </c>
      <c r="J35" s="19"/>
      <c r="K35" s="24">
        <v>349196037.12</v>
      </c>
      <c r="L35" s="60">
        <f t="shared" si="10"/>
        <v>58199339.520000003</v>
      </c>
      <c r="M35" s="69">
        <f>L35/M31</f>
        <v>0.70082292199596419</v>
      </c>
      <c r="N35" s="18"/>
      <c r="O35" s="24">
        <v>378880786.88</v>
      </c>
      <c r="P35" s="60">
        <f t="shared" si="11"/>
        <v>63146797.813333333</v>
      </c>
      <c r="Q35" s="69">
        <f>P35/Q31</f>
        <v>0.73182147529525299</v>
      </c>
      <c r="R35" s="19"/>
      <c r="S35" s="7"/>
      <c r="T35" s="10"/>
      <c r="U35" s="7"/>
    </row>
    <row r="36" spans="1:21" x14ac:dyDescent="0.25">
      <c r="A36" s="6" t="s">
        <v>16</v>
      </c>
      <c r="B36" s="16">
        <v>1.6</v>
      </c>
      <c r="C36" s="17">
        <v>884476320.62</v>
      </c>
      <c r="D36" s="15">
        <f t="shared" si="8"/>
        <v>221119080.155</v>
      </c>
      <c r="E36" s="39">
        <f>D36/E31</f>
        <v>2.7449674792521477</v>
      </c>
      <c r="F36" s="18"/>
      <c r="G36" s="17">
        <v>779430404.5</v>
      </c>
      <c r="H36" s="15">
        <f t="shared" si="9"/>
        <v>194857601.125</v>
      </c>
      <c r="I36" s="39">
        <f>H36/I31</f>
        <v>2.1864020546221776</v>
      </c>
      <c r="J36" s="19"/>
      <c r="K36" s="24">
        <v>1338967812</v>
      </c>
      <c r="L36" s="60">
        <f t="shared" si="10"/>
        <v>223161302</v>
      </c>
      <c r="M36" s="69">
        <f>L36/M31</f>
        <v>2.687256539918613</v>
      </c>
      <c r="N36" s="33"/>
      <c r="O36" s="24">
        <v>1244767214.75</v>
      </c>
      <c r="P36" s="60">
        <f t="shared" si="11"/>
        <v>207461202.45833334</v>
      </c>
      <c r="Q36" s="69">
        <f>P36/Q31</f>
        <v>2.4043113587230418</v>
      </c>
      <c r="R36" s="34"/>
      <c r="S36" s="7"/>
      <c r="T36" s="10"/>
      <c r="U36" s="7"/>
    </row>
    <row r="37" spans="1:21" x14ac:dyDescent="0.25">
      <c r="A37" s="6" t="s">
        <v>6</v>
      </c>
      <c r="B37" s="16">
        <v>1.91</v>
      </c>
      <c r="C37" s="17">
        <v>23986805.620000001</v>
      </c>
      <c r="D37" s="15">
        <f t="shared" si="8"/>
        <v>5996701.4050000003</v>
      </c>
      <c r="E37" s="39">
        <f>D37/E31</f>
        <v>7.4442921560509426E-2</v>
      </c>
      <c r="F37" s="18"/>
      <c r="G37" s="17">
        <v>22764394.879999999</v>
      </c>
      <c r="H37" s="15">
        <f t="shared" si="9"/>
        <v>5691098.7199999997</v>
      </c>
      <c r="I37" s="39">
        <f>H37/I31</f>
        <v>6.3857041565874115E-2</v>
      </c>
      <c r="J37" s="19"/>
      <c r="K37" s="24">
        <v>35725861.25</v>
      </c>
      <c r="L37" s="60">
        <f t="shared" si="10"/>
        <v>5954310.208333333</v>
      </c>
      <c r="M37" s="69">
        <f>L37/M31</f>
        <v>7.1700419851681588E-2</v>
      </c>
      <c r="N37" s="33"/>
      <c r="O37" s="24">
        <v>37058638.119999997</v>
      </c>
      <c r="P37" s="60">
        <f t="shared" si="11"/>
        <v>6176439.6866666665</v>
      </c>
      <c r="Q37" s="69">
        <f>P37/Q31</f>
        <v>7.1580054097599072E-2</v>
      </c>
      <c r="R37" s="34"/>
      <c r="S37" s="7"/>
      <c r="T37" s="10"/>
      <c r="U37" s="7"/>
    </row>
    <row r="38" spans="1:21" x14ac:dyDescent="0.25">
      <c r="A38" s="6" t="s">
        <v>7</v>
      </c>
      <c r="B38" s="16">
        <v>2.2000000000000002</v>
      </c>
      <c r="C38" s="17">
        <v>55330814.119999997</v>
      </c>
      <c r="D38" s="15">
        <f t="shared" si="8"/>
        <v>13832703.529999999</v>
      </c>
      <c r="E38" s="39">
        <f>D38/E31</f>
        <v>0.17171888248345621</v>
      </c>
      <c r="F38" s="18"/>
      <c r="G38" s="17">
        <v>27727329.5</v>
      </c>
      <c r="H38" s="15">
        <f t="shared" si="9"/>
        <v>6931832.375</v>
      </c>
      <c r="I38" s="39">
        <f>H38/I31</f>
        <v>7.7778708449121214E-2</v>
      </c>
      <c r="J38" s="19"/>
      <c r="K38" s="24">
        <v>101507891.38</v>
      </c>
      <c r="L38" s="60">
        <f t="shared" si="10"/>
        <v>16917981.896666665</v>
      </c>
      <c r="M38" s="69">
        <f>L38/M31</f>
        <v>0.20372240655793539</v>
      </c>
      <c r="N38" s="18"/>
      <c r="O38" s="24">
        <v>136478297.88</v>
      </c>
      <c r="P38" s="60">
        <f t="shared" si="11"/>
        <v>22746382.98</v>
      </c>
      <c r="Q38" s="69">
        <f>P38/Q31</f>
        <v>0.26361259994944036</v>
      </c>
      <c r="R38" s="19"/>
      <c r="S38" s="7"/>
      <c r="T38" s="10"/>
      <c r="U38" s="7"/>
    </row>
    <row r="39" spans="1:21" x14ac:dyDescent="0.25">
      <c r="A39" s="35" t="s">
        <v>8</v>
      </c>
      <c r="B39" s="36">
        <v>3.25</v>
      </c>
      <c r="C39" s="21">
        <v>429886180.75</v>
      </c>
      <c r="D39" s="10">
        <f t="shared" si="8"/>
        <v>107471545.1875</v>
      </c>
      <c r="E39" s="39">
        <f>D39/E31</f>
        <v>1.3341494378407868</v>
      </c>
      <c r="F39" s="18"/>
      <c r="G39" s="21">
        <v>428449776.5</v>
      </c>
      <c r="H39" s="10">
        <f t="shared" si="9"/>
        <v>107112444.125</v>
      </c>
      <c r="I39" s="39">
        <f>H39/I31</f>
        <v>1.2018564662523539</v>
      </c>
      <c r="J39" s="19"/>
      <c r="K39" s="37">
        <v>729589619.88</v>
      </c>
      <c r="L39" s="66">
        <f t="shared" si="10"/>
        <v>121598269.98</v>
      </c>
      <c r="M39" s="69">
        <f>L39/M31</f>
        <v>1.4642581097978367</v>
      </c>
      <c r="N39" s="18"/>
      <c r="O39" s="37">
        <v>686706734.25</v>
      </c>
      <c r="P39" s="66">
        <f t="shared" si="11"/>
        <v>114451122.375</v>
      </c>
      <c r="Q39" s="69">
        <f>P39/Q31</f>
        <v>1.3263980459193567</v>
      </c>
      <c r="R39" s="19"/>
      <c r="S39" s="7"/>
      <c r="T39" s="10"/>
      <c r="U39" s="7"/>
    </row>
    <row r="40" spans="1:21" x14ac:dyDescent="0.25">
      <c r="A40" s="6" t="s">
        <v>9</v>
      </c>
      <c r="B40" s="16">
        <v>4.54</v>
      </c>
      <c r="C40" s="17">
        <v>285363308</v>
      </c>
      <c r="D40" s="15">
        <f t="shared" si="8"/>
        <v>71340827</v>
      </c>
      <c r="E40" s="39">
        <f>D40/E31</f>
        <v>0.88562348360296139</v>
      </c>
      <c r="F40" s="18"/>
      <c r="G40" s="17">
        <v>300126348.75</v>
      </c>
      <c r="H40" s="15">
        <f t="shared" si="9"/>
        <v>75031587.1875</v>
      </c>
      <c r="I40" s="39">
        <f>H40/I31</f>
        <v>0.84189282553610245</v>
      </c>
      <c r="J40" s="19"/>
      <c r="K40" s="24">
        <v>402976644.25</v>
      </c>
      <c r="L40" s="60">
        <f t="shared" si="10"/>
        <v>67162774.041666672</v>
      </c>
      <c r="M40" s="69">
        <f>L40/M31</f>
        <v>0.80875851756118911</v>
      </c>
      <c r="N40" s="33"/>
      <c r="O40" s="24">
        <v>408561792.62</v>
      </c>
      <c r="P40" s="60">
        <f t="shared" si="11"/>
        <v>68093632.103333339</v>
      </c>
      <c r="Q40" s="69">
        <f>P40/Q31</f>
        <v>0.78915137472816699</v>
      </c>
      <c r="R40" s="34"/>
      <c r="S40" s="7"/>
      <c r="T40" s="10"/>
      <c r="U40" s="7"/>
    </row>
    <row r="41" spans="1:21" x14ac:dyDescent="0.25">
      <c r="A41" s="38" t="s">
        <v>10</v>
      </c>
      <c r="B41" s="16">
        <v>5.3</v>
      </c>
      <c r="C41" s="17">
        <v>1254949155.5</v>
      </c>
      <c r="D41" s="15">
        <f t="shared" si="8"/>
        <v>313737288.875</v>
      </c>
      <c r="E41" s="39">
        <f>D41/E31</f>
        <v>3.8947279193949647</v>
      </c>
      <c r="F41" s="18"/>
      <c r="G41" s="17">
        <v>1137699999.6199999</v>
      </c>
      <c r="H41" s="15">
        <f t="shared" si="9"/>
        <v>284424999.90499997</v>
      </c>
      <c r="I41" s="39">
        <f>H41/I31</f>
        <v>3.1913941287785863</v>
      </c>
      <c r="J41" s="19"/>
      <c r="K41" s="17">
        <v>1947109229.75</v>
      </c>
      <c r="L41" s="15">
        <f t="shared" si="10"/>
        <v>324518204.95833331</v>
      </c>
      <c r="M41" s="39">
        <f>L41/M31</f>
        <v>3.9077728117795716</v>
      </c>
      <c r="N41" s="18"/>
      <c r="O41" s="17">
        <v>1841350974</v>
      </c>
      <c r="P41" s="15">
        <f t="shared" si="11"/>
        <v>306891829</v>
      </c>
      <c r="Q41" s="39">
        <f>P41/Q31</f>
        <v>3.5566337301654389</v>
      </c>
      <c r="R41" s="19"/>
      <c r="S41" s="7"/>
      <c r="T41" s="10"/>
      <c r="U41" s="7"/>
    </row>
    <row r="42" spans="1:21" x14ac:dyDescent="0.25">
      <c r="A42" s="6" t="s">
        <v>11</v>
      </c>
      <c r="B42" s="16">
        <v>6.8</v>
      </c>
      <c r="C42" s="17">
        <v>16274372</v>
      </c>
      <c r="D42" s="15">
        <f t="shared" si="8"/>
        <v>4068593</v>
      </c>
      <c r="E42" s="39">
        <f>D42/E31</f>
        <v>5.0507425516985151E-2</v>
      </c>
      <c r="F42" s="18"/>
      <c r="G42" s="17">
        <v>15567196.619999999</v>
      </c>
      <c r="H42" s="15">
        <f t="shared" si="9"/>
        <v>3891799.1549999998</v>
      </c>
      <c r="I42" s="39">
        <f>H42/I31</f>
        <v>4.3667979178345508E-2</v>
      </c>
      <c r="J42" s="19"/>
      <c r="K42" s="17">
        <v>20568830.25</v>
      </c>
      <c r="L42" s="15">
        <f t="shared" si="10"/>
        <v>3428138.375</v>
      </c>
      <c r="M42" s="39">
        <f>L42/M31</f>
        <v>4.1280845672627943E-2</v>
      </c>
      <c r="N42" s="18"/>
      <c r="O42" s="17">
        <v>22730350.5</v>
      </c>
      <c r="P42" s="15">
        <f t="shared" si="11"/>
        <v>3788391.75</v>
      </c>
      <c r="Q42" s="39">
        <f>P42/Q31</f>
        <v>4.3904466029724351E-2</v>
      </c>
      <c r="R42" s="19"/>
      <c r="S42" s="7"/>
      <c r="T42" s="10"/>
      <c r="U42" s="7"/>
    </row>
    <row r="43" spans="1:21" x14ac:dyDescent="0.25">
      <c r="A43" s="6" t="s">
        <v>12</v>
      </c>
      <c r="B43" s="16">
        <v>7.42</v>
      </c>
      <c r="C43" s="17">
        <v>7222196.8799999999</v>
      </c>
      <c r="D43" s="15">
        <f t="shared" si="8"/>
        <v>1805549.22</v>
      </c>
      <c r="E43" s="39">
        <f>D43/E31</f>
        <v>2.241404897132759E-2</v>
      </c>
      <c r="F43" s="18"/>
      <c r="G43" s="17">
        <v>6839883.25</v>
      </c>
      <c r="H43" s="15">
        <f t="shared" si="9"/>
        <v>1709970.8125</v>
      </c>
      <c r="I43" s="39">
        <f>H43/I31</f>
        <v>1.918674804682426E-2</v>
      </c>
      <c r="J43" s="19"/>
      <c r="K43" s="17">
        <v>11226046.619999999</v>
      </c>
      <c r="L43" s="15">
        <f t="shared" si="10"/>
        <v>1871007.7699999998</v>
      </c>
      <c r="M43" s="39">
        <f>L43/M31</f>
        <v>2.2530240777009984E-2</v>
      </c>
      <c r="N43" s="18"/>
      <c r="O43" s="17">
        <v>11498662.5</v>
      </c>
      <c r="P43" s="15">
        <f t="shared" si="11"/>
        <v>1916443.75</v>
      </c>
      <c r="Q43" s="39">
        <f>P43/Q31</f>
        <v>2.2210068301345171E-2</v>
      </c>
      <c r="R43" s="19"/>
      <c r="S43" s="7"/>
      <c r="T43" s="10"/>
      <c r="U43" s="7"/>
    </row>
    <row r="44" spans="1:21" x14ac:dyDescent="0.25">
      <c r="A44" s="6" t="s">
        <v>13</v>
      </c>
      <c r="B44" s="16">
        <v>7.72</v>
      </c>
      <c r="C44" s="17">
        <v>6661739.25</v>
      </c>
      <c r="D44" s="15">
        <f t="shared" si="8"/>
        <v>1665434.8125</v>
      </c>
      <c r="E44" s="39">
        <f>D44/E31</f>
        <v>2.0674671746654896E-2</v>
      </c>
      <c r="F44" s="18"/>
      <c r="G44" s="17">
        <v>7243302</v>
      </c>
      <c r="H44" s="15">
        <f t="shared" si="9"/>
        <v>1810825.5</v>
      </c>
      <c r="I44" s="39">
        <f>H44/I31</f>
        <v>2.0318389279679334E-2</v>
      </c>
      <c r="J44" s="19"/>
      <c r="K44" s="17">
        <v>10947982.380000001</v>
      </c>
      <c r="L44" s="15">
        <f t="shared" si="10"/>
        <v>1824663.7300000002</v>
      </c>
      <c r="M44" s="39">
        <f>L44/M31</f>
        <v>2.1972176616870568E-2</v>
      </c>
      <c r="N44" s="18"/>
      <c r="O44" s="17">
        <v>11736635.5</v>
      </c>
      <c r="P44" s="15">
        <f t="shared" si="11"/>
        <v>1956105.9166666667</v>
      </c>
      <c r="Q44" s="39">
        <f>P44/Q31</f>
        <v>2.2669721463952214E-2</v>
      </c>
      <c r="R44" s="19"/>
      <c r="S44" s="7"/>
      <c r="T44" s="10"/>
      <c r="U44" s="7"/>
    </row>
    <row r="45" spans="1:21" x14ac:dyDescent="0.25">
      <c r="A45" s="6" t="s">
        <v>14</v>
      </c>
      <c r="B45" s="16">
        <v>8.5</v>
      </c>
      <c r="C45" s="17">
        <v>957753</v>
      </c>
      <c r="D45" s="15">
        <f t="shared" si="8"/>
        <v>239438.25</v>
      </c>
      <c r="E45" s="39">
        <f>D45/E31</f>
        <v>2.9723812575483148E-3</v>
      </c>
      <c r="F45" s="18"/>
      <c r="G45" s="17">
        <v>938791.62</v>
      </c>
      <c r="H45" s="15">
        <f t="shared" si="9"/>
        <v>234697.905</v>
      </c>
      <c r="I45" s="39">
        <f>H45/I31</f>
        <v>2.6334306629298069E-3</v>
      </c>
      <c r="J45" s="19"/>
      <c r="K45" s="17">
        <v>1461121</v>
      </c>
      <c r="L45" s="15">
        <f t="shared" si="10"/>
        <v>243520.16666666666</v>
      </c>
      <c r="M45" s="39">
        <f>L45/M31</f>
        <v>2.9324132571921929E-3</v>
      </c>
      <c r="N45" s="18"/>
      <c r="O45" s="17">
        <v>1742023.5</v>
      </c>
      <c r="P45" s="15">
        <f t="shared" si="11"/>
        <v>290337.25</v>
      </c>
      <c r="Q45" s="39">
        <f>P45/Q31</f>
        <v>3.3647792443293615E-3</v>
      </c>
      <c r="R45" s="19"/>
      <c r="S45" s="7"/>
      <c r="T45" s="7"/>
      <c r="U45" s="7"/>
    </row>
    <row r="46" spans="1:21" x14ac:dyDescent="0.25">
      <c r="A46" s="6" t="s">
        <v>33</v>
      </c>
      <c r="B46" s="16" t="s">
        <v>34</v>
      </c>
      <c r="C46" s="21">
        <v>6661739.25</v>
      </c>
      <c r="D46" s="15">
        <f t="shared" ref="D46:D53" si="12">C46/4</f>
        <v>1665434.8125</v>
      </c>
      <c r="E46" s="39">
        <f>D46/E31</f>
        <v>2.0674671746654896E-2</v>
      </c>
      <c r="F46" s="18"/>
      <c r="G46" s="102">
        <v>7243302</v>
      </c>
      <c r="H46" s="15">
        <f t="shared" ref="H46:H53" si="13">G46/4</f>
        <v>1810825.5</v>
      </c>
      <c r="I46" s="39">
        <f>H46/I31</f>
        <v>2.0318389279679334E-2</v>
      </c>
      <c r="J46" s="93"/>
      <c r="K46" s="102">
        <v>10947982.380000001</v>
      </c>
      <c r="L46" s="15">
        <f t="shared" ref="L46:L53" si="14">K46/6</f>
        <v>1824663.7300000002</v>
      </c>
      <c r="M46" s="39">
        <f>L46/M31</f>
        <v>2.1972176616870568E-2</v>
      </c>
      <c r="N46" s="16"/>
      <c r="O46" s="102">
        <v>11736635.5</v>
      </c>
      <c r="P46" s="15">
        <f t="shared" ref="P46:P53" si="15">O46/6</f>
        <v>1956105.9166666667</v>
      </c>
      <c r="Q46" s="39">
        <f>P46/Q31</f>
        <v>2.2669721463952214E-2</v>
      </c>
      <c r="R46" s="19"/>
      <c r="S46" s="7"/>
      <c r="T46" s="7"/>
      <c r="U46" s="7"/>
    </row>
    <row r="47" spans="1:21" x14ac:dyDescent="0.25">
      <c r="A47" s="6" t="s">
        <v>35</v>
      </c>
      <c r="B47" s="16" t="s">
        <v>36</v>
      </c>
      <c r="C47" s="21">
        <v>8518237.1199999992</v>
      </c>
      <c r="D47" s="15">
        <f t="shared" si="12"/>
        <v>2129559.2799999998</v>
      </c>
      <c r="E47" s="39">
        <f>D47/E31</f>
        <v>2.6436302849315359E-2</v>
      </c>
      <c r="F47" s="18"/>
      <c r="G47" s="102">
        <v>8294191.6200000001</v>
      </c>
      <c r="H47" s="15">
        <f t="shared" si="13"/>
        <v>2073547.905</v>
      </c>
      <c r="I47" s="39">
        <f>H47/I31</f>
        <v>2.3266269181571358E-2</v>
      </c>
      <c r="J47" s="93"/>
      <c r="K47" s="102">
        <v>13191911.5</v>
      </c>
      <c r="L47" s="15">
        <f t="shared" si="14"/>
        <v>2198651.9166666665</v>
      </c>
      <c r="M47" s="39">
        <f>L47/M31</f>
        <v>2.6475655452427381E-2</v>
      </c>
      <c r="N47" s="16"/>
      <c r="O47" s="102">
        <v>14012914.119999999</v>
      </c>
      <c r="P47" s="15">
        <f t="shared" si="15"/>
        <v>2335485.6866666665</v>
      </c>
      <c r="Q47" s="39">
        <f>P47/Q31</f>
        <v>2.7066433135687226E-2</v>
      </c>
      <c r="R47" s="19"/>
      <c r="S47" s="7"/>
      <c r="T47" s="7"/>
      <c r="U47" s="7"/>
    </row>
    <row r="48" spans="1:21" x14ac:dyDescent="0.25">
      <c r="A48" s="6" t="s">
        <v>37</v>
      </c>
      <c r="B48" s="16" t="s">
        <v>38</v>
      </c>
      <c r="C48" s="21">
        <v>174063377.38</v>
      </c>
      <c r="D48" s="15">
        <f t="shared" si="12"/>
        <v>43515844.344999999</v>
      </c>
      <c r="E48" s="39">
        <f>D48/E31</f>
        <v>0.54020475065060747</v>
      </c>
      <c r="F48" s="18"/>
      <c r="G48" s="102">
        <v>169457837.25</v>
      </c>
      <c r="H48" s="15">
        <f t="shared" si="13"/>
        <v>42364459.3125</v>
      </c>
      <c r="I48" s="39">
        <f>H48/I31</f>
        <v>0.47535092472163187</v>
      </c>
      <c r="J48" s="93"/>
      <c r="K48" s="102">
        <v>285468269.5</v>
      </c>
      <c r="L48" s="15">
        <f t="shared" si="14"/>
        <v>47578044.916666664</v>
      </c>
      <c r="M48" s="39">
        <f>L48/M31</f>
        <v>0.57292376058486172</v>
      </c>
      <c r="N48" s="16"/>
      <c r="O48" s="102">
        <v>269607862.38</v>
      </c>
      <c r="P48" s="15">
        <f t="shared" si="15"/>
        <v>44934643.729999997</v>
      </c>
      <c r="Q48" s="39">
        <f>P48/Q31</f>
        <v>0.52075700439416051</v>
      </c>
      <c r="R48" s="19"/>
      <c r="S48" s="7"/>
      <c r="T48" s="7"/>
      <c r="U48" s="7"/>
    </row>
    <row r="49" spans="1:21" x14ac:dyDescent="0.25">
      <c r="A49" s="6" t="s">
        <v>39</v>
      </c>
      <c r="B49" s="16" t="s">
        <v>41</v>
      </c>
      <c r="C49" s="21">
        <v>423524933</v>
      </c>
      <c r="D49" s="15">
        <f t="shared" si="12"/>
        <v>105881233.25</v>
      </c>
      <c r="E49" s="39">
        <f>D49/E31</f>
        <v>1.3144073398398186</v>
      </c>
      <c r="F49" s="18"/>
      <c r="G49" s="102">
        <v>361780345.25</v>
      </c>
      <c r="H49" s="15">
        <f t="shared" si="13"/>
        <v>90445086.3125</v>
      </c>
      <c r="I49" s="39">
        <f>H49/I31</f>
        <v>1.0148401776601734</v>
      </c>
      <c r="J49" s="93"/>
      <c r="K49" s="102">
        <v>635107826.5</v>
      </c>
      <c r="L49" s="15">
        <f t="shared" si="14"/>
        <v>105851304.41666667</v>
      </c>
      <c r="M49" s="39">
        <f>L49/M31</f>
        <v>1.2746368098022816</v>
      </c>
      <c r="N49" s="16"/>
      <c r="O49" s="102">
        <v>618531244</v>
      </c>
      <c r="P49" s="15">
        <f t="shared" si="15"/>
        <v>103088540.66666667</v>
      </c>
      <c r="Q49" s="39">
        <f>P49/Q31</f>
        <v>1.1947147049281597</v>
      </c>
      <c r="R49" s="19"/>
      <c r="S49" s="7"/>
      <c r="T49" s="23"/>
      <c r="U49" s="7"/>
    </row>
    <row r="50" spans="1:21" x14ac:dyDescent="0.25">
      <c r="A50" s="6" t="s">
        <v>40</v>
      </c>
      <c r="B50" s="16" t="s">
        <v>42</v>
      </c>
      <c r="C50" s="21">
        <v>260861655.25</v>
      </c>
      <c r="D50" s="15">
        <f t="shared" si="12"/>
        <v>65215413.8125</v>
      </c>
      <c r="E50" s="39">
        <f>D50/E31</f>
        <v>0.80958273675794279</v>
      </c>
      <c r="F50" s="18"/>
      <c r="G50" s="102">
        <v>285779134.62</v>
      </c>
      <c r="H50" s="15">
        <f t="shared" si="13"/>
        <v>71444783.655000001</v>
      </c>
      <c r="I50" s="39">
        <f>H50/I31</f>
        <v>0.80164705340451714</v>
      </c>
      <c r="J50" s="93"/>
      <c r="K50" s="102">
        <v>367088404.38</v>
      </c>
      <c r="L50" s="15">
        <f t="shared" si="14"/>
        <v>61181400.729999997</v>
      </c>
      <c r="M50" s="39">
        <f>L50/M31</f>
        <v>0.73673221010815715</v>
      </c>
      <c r="N50" s="16"/>
      <c r="O50" s="102">
        <v>381429514.88</v>
      </c>
      <c r="P50" s="15">
        <f t="shared" si="15"/>
        <v>63571585.813333333</v>
      </c>
      <c r="Q50" s="39">
        <f>P50/Q31</f>
        <v>0.73674443246192789</v>
      </c>
      <c r="R50" s="19"/>
      <c r="S50" s="7"/>
      <c r="T50" s="7"/>
      <c r="U50" s="7"/>
    </row>
    <row r="51" spans="1:21" x14ac:dyDescent="0.25">
      <c r="A51" s="6" t="s">
        <v>43</v>
      </c>
      <c r="B51" s="16" t="s">
        <v>46</v>
      </c>
      <c r="C51" s="21">
        <v>12262554.5</v>
      </c>
      <c r="D51" s="15">
        <f t="shared" si="12"/>
        <v>3065638.625</v>
      </c>
      <c r="E51" s="39">
        <f>D51/E31</f>
        <v>3.8056771595040416E-2</v>
      </c>
      <c r="F51" s="18"/>
      <c r="G51" s="102">
        <v>15936147.5</v>
      </c>
      <c r="H51" s="15">
        <f t="shared" si="13"/>
        <v>3984036.875</v>
      </c>
      <c r="I51" s="39">
        <f>H51/I31</f>
        <v>4.470293362383463E-2</v>
      </c>
      <c r="J51" s="93"/>
      <c r="K51" s="102">
        <v>17058026.379999999</v>
      </c>
      <c r="L51" s="15">
        <f t="shared" si="14"/>
        <v>2843004.3966666665</v>
      </c>
      <c r="M51" s="39">
        <f>L51/M31</f>
        <v>3.4234798280393032E-2</v>
      </c>
      <c r="N51" s="16"/>
      <c r="O51" s="102">
        <v>13854999.380000001</v>
      </c>
      <c r="P51" s="15">
        <f t="shared" si="15"/>
        <v>2309166.5633333335</v>
      </c>
      <c r="Q51" s="39">
        <f>P51/Q31</f>
        <v>2.6761415298944116E-2</v>
      </c>
      <c r="R51" s="19"/>
      <c r="S51" s="7"/>
      <c r="T51" s="7"/>
      <c r="U51" s="7"/>
    </row>
    <row r="52" spans="1:21" x14ac:dyDescent="0.25">
      <c r="A52" s="6" t="s">
        <v>44</v>
      </c>
      <c r="B52" s="16" t="s">
        <v>47</v>
      </c>
      <c r="C52" s="21">
        <v>42565410</v>
      </c>
      <c r="D52" s="15">
        <f t="shared" si="12"/>
        <v>10641352.5</v>
      </c>
      <c r="E52" s="39">
        <f>D52/E31</f>
        <v>0.13210151981132881</v>
      </c>
      <c r="F52" s="18"/>
      <c r="G52" s="102">
        <v>41556630.75</v>
      </c>
      <c r="H52" s="15">
        <f t="shared" si="13"/>
        <v>10389157.6875</v>
      </c>
      <c r="I52" s="39">
        <f>H52/I31</f>
        <v>0.11657166865752562</v>
      </c>
      <c r="J52" s="93"/>
      <c r="K52" s="102">
        <v>58831563.75</v>
      </c>
      <c r="L52" s="15">
        <f t="shared" si="14"/>
        <v>9805260.625</v>
      </c>
      <c r="M52" s="39">
        <f>L52/M31</f>
        <v>0.11807266987597033</v>
      </c>
      <c r="N52" s="16"/>
      <c r="O52" s="102">
        <v>57611644.75</v>
      </c>
      <c r="P52" s="15">
        <f t="shared" si="15"/>
        <v>9601940.791666666</v>
      </c>
      <c r="Q52" s="39">
        <f>P52/Q31</f>
        <v>0.11127890438129945</v>
      </c>
      <c r="R52" s="19"/>
      <c r="S52" s="7"/>
      <c r="T52" s="7"/>
      <c r="U52" s="7"/>
    </row>
    <row r="53" spans="1:21" x14ac:dyDescent="0.25">
      <c r="A53" s="6" t="s">
        <v>45</v>
      </c>
      <c r="B53" s="16" t="s">
        <v>48</v>
      </c>
      <c r="C53" s="101">
        <v>321123960.38</v>
      </c>
      <c r="D53" s="62">
        <f t="shared" si="12"/>
        <v>80280990.094999999</v>
      </c>
      <c r="E53" s="40">
        <f>D53/E31</f>
        <v>0.99660647492954824</v>
      </c>
      <c r="F53" s="41"/>
      <c r="G53" s="103">
        <v>327789369.38</v>
      </c>
      <c r="H53" s="62">
        <f t="shared" si="13"/>
        <v>81947342.344999999</v>
      </c>
      <c r="I53" s="40">
        <f>H53/I31</f>
        <v>0.91949113937309834</v>
      </c>
      <c r="J53" s="94"/>
      <c r="K53" s="103">
        <v>427397091.12</v>
      </c>
      <c r="L53" s="62">
        <f t="shared" si="14"/>
        <v>71232848.519999996</v>
      </c>
      <c r="M53" s="40">
        <f>L53/M31</f>
        <v>0.85776940861548612</v>
      </c>
      <c r="N53" s="95"/>
      <c r="O53" s="103">
        <v>429814510</v>
      </c>
      <c r="P53" s="62">
        <f t="shared" si="15"/>
        <v>71635751.666666672</v>
      </c>
      <c r="Q53" s="40">
        <f>P53/Q31</f>
        <v>0.83020174076847697</v>
      </c>
      <c r="R53" s="42"/>
      <c r="S53" s="7"/>
      <c r="T53" s="7"/>
      <c r="U53" s="7"/>
    </row>
    <row r="54" spans="1:21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</row>
    <row r="55" spans="1:21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</row>
    <row r="56" spans="1:21" x14ac:dyDescent="0.25">
      <c r="A56" s="6" t="s">
        <v>59</v>
      </c>
      <c r="B56" s="6" t="s">
        <v>60</v>
      </c>
      <c r="C56" s="156" t="s">
        <v>65</v>
      </c>
      <c r="D56" s="157"/>
      <c r="E56" s="157"/>
      <c r="F56" s="157"/>
      <c r="G56" s="156" t="s">
        <v>66</v>
      </c>
      <c r="H56" s="157"/>
      <c r="I56" s="157"/>
      <c r="J56" s="157"/>
      <c r="K56" s="156" t="s">
        <v>65</v>
      </c>
      <c r="L56" s="157"/>
      <c r="M56" s="157"/>
      <c r="N56" s="157"/>
      <c r="O56" s="156" t="s">
        <v>66</v>
      </c>
      <c r="P56" s="157"/>
      <c r="Q56" s="157"/>
      <c r="R56" s="157"/>
      <c r="S56" s="7"/>
      <c r="T56" s="7"/>
      <c r="U56" s="7"/>
    </row>
    <row r="57" spans="1:21" x14ac:dyDescent="0.25">
      <c r="A57" s="6"/>
      <c r="B57" s="6"/>
      <c r="C57" s="158" t="s">
        <v>69</v>
      </c>
      <c r="D57" s="159"/>
      <c r="E57" s="159"/>
      <c r="F57" s="159"/>
      <c r="G57" s="158" t="s">
        <v>69</v>
      </c>
      <c r="H57" s="159"/>
      <c r="I57" s="159"/>
      <c r="J57" s="159"/>
      <c r="K57" s="158" t="s">
        <v>70</v>
      </c>
      <c r="L57" s="159"/>
      <c r="M57" s="159"/>
      <c r="N57" s="159"/>
      <c r="O57" s="158" t="s">
        <v>70</v>
      </c>
      <c r="P57" s="159"/>
      <c r="Q57" s="159"/>
      <c r="R57" s="159"/>
      <c r="S57" s="7"/>
      <c r="T57" s="7"/>
      <c r="U57" s="7"/>
    </row>
    <row r="58" spans="1:21" x14ac:dyDescent="0.25">
      <c r="A58" s="6"/>
      <c r="B58" s="6"/>
      <c r="C58" s="89" t="s">
        <v>71</v>
      </c>
      <c r="D58" s="68" t="s">
        <v>72</v>
      </c>
      <c r="E58" s="6" t="s">
        <v>73</v>
      </c>
      <c r="F58" s="6" t="s">
        <v>1</v>
      </c>
      <c r="G58" s="89" t="s">
        <v>71</v>
      </c>
      <c r="H58" s="68" t="s">
        <v>72</v>
      </c>
      <c r="I58" s="6" t="s">
        <v>73</v>
      </c>
      <c r="J58" s="6" t="s">
        <v>1</v>
      </c>
      <c r="K58" s="89" t="s">
        <v>71</v>
      </c>
      <c r="L58" s="68" t="s">
        <v>72</v>
      </c>
      <c r="M58" s="6" t="s">
        <v>73</v>
      </c>
      <c r="N58" s="6" t="s">
        <v>1</v>
      </c>
      <c r="O58" s="89" t="s">
        <v>71</v>
      </c>
      <c r="P58" s="68" t="s">
        <v>72</v>
      </c>
      <c r="Q58" s="6" t="s">
        <v>73</v>
      </c>
      <c r="R58" s="6" t="s">
        <v>1</v>
      </c>
      <c r="S58" s="7"/>
      <c r="T58" s="7"/>
      <c r="U58" s="7"/>
    </row>
    <row r="59" spans="1:21" x14ac:dyDescent="0.25">
      <c r="A59" s="6" t="s">
        <v>2</v>
      </c>
      <c r="B59" s="6">
        <v>0</v>
      </c>
      <c r="C59" s="13">
        <v>209818527.62</v>
      </c>
      <c r="D59" s="47"/>
      <c r="E59" s="14">
        <f>C59/3</f>
        <v>69939509.206666663</v>
      </c>
      <c r="F59" s="15"/>
      <c r="G59" s="13">
        <v>239529257.31</v>
      </c>
      <c r="H59" s="47"/>
      <c r="I59" s="14">
        <f>G59/3</f>
        <v>79843085.769999996</v>
      </c>
      <c r="J59" s="46"/>
      <c r="K59" s="13">
        <v>313719795.25</v>
      </c>
      <c r="L59" s="47"/>
      <c r="M59" s="14">
        <f>K59/4</f>
        <v>78429948.8125</v>
      </c>
      <c r="N59" s="15"/>
      <c r="O59" s="13">
        <v>340692946</v>
      </c>
      <c r="P59" s="47"/>
      <c r="Q59" s="14">
        <f>O59/4</f>
        <v>85173236.5</v>
      </c>
      <c r="R59" s="90"/>
      <c r="S59" s="7"/>
      <c r="T59" s="7"/>
      <c r="U59" s="7"/>
    </row>
    <row r="60" spans="1:21" x14ac:dyDescent="0.25">
      <c r="A60" s="6" t="s">
        <v>3</v>
      </c>
      <c r="B60" s="16">
        <v>0.9</v>
      </c>
      <c r="C60" s="43">
        <v>696772241.05999994</v>
      </c>
      <c r="D60" s="63">
        <f t="shared" ref="D60:D73" si="16">C60/3</f>
        <v>232257413.68666664</v>
      </c>
      <c r="E60" s="39">
        <f>D60/E59</f>
        <v>3.320832764215734</v>
      </c>
      <c r="F60" s="18"/>
      <c r="G60" s="44">
        <v>786687193.69000006</v>
      </c>
      <c r="H60" s="48">
        <f t="shared" ref="H60:H73" si="17">G60/3</f>
        <v>262229064.56333336</v>
      </c>
      <c r="I60" s="39">
        <f>H60/I59</f>
        <v>3.2843052348793682</v>
      </c>
      <c r="J60" s="19"/>
      <c r="K60" s="44">
        <v>993083953.75</v>
      </c>
      <c r="L60" s="48">
        <f t="shared" ref="L60:L73" si="18">K60/4</f>
        <v>248270988.4375</v>
      </c>
      <c r="M60" s="65">
        <f>L60/M59</f>
        <v>3.1655125649901112</v>
      </c>
      <c r="N60" s="18"/>
      <c r="O60" s="43">
        <v>1127115957.75</v>
      </c>
      <c r="P60" s="63">
        <f t="shared" ref="P60:P73" si="19">O60/4</f>
        <v>281778989.4375</v>
      </c>
      <c r="Q60" s="39">
        <f>P60/Q59</f>
        <v>3.3083043572906847</v>
      </c>
      <c r="R60" s="19"/>
      <c r="S60" s="7"/>
      <c r="T60" s="7"/>
      <c r="U60" s="7"/>
    </row>
    <row r="61" spans="1:21" x14ac:dyDescent="0.25">
      <c r="A61" s="6" t="s">
        <v>15</v>
      </c>
      <c r="B61" s="16">
        <v>1.26</v>
      </c>
      <c r="C61" s="43">
        <v>3521384698.1199999</v>
      </c>
      <c r="D61" s="63">
        <f t="shared" si="16"/>
        <v>1173794899.3733332</v>
      </c>
      <c r="E61" s="39">
        <f>D61/E59</f>
        <v>16.783001663692637</v>
      </c>
      <c r="F61" s="18"/>
      <c r="G61" s="44">
        <v>3997842784.8800001</v>
      </c>
      <c r="H61" s="48">
        <f t="shared" si="17"/>
        <v>1332614261.6266668</v>
      </c>
      <c r="I61" s="39">
        <f>H61/I59</f>
        <v>16.690415316179816</v>
      </c>
      <c r="J61" s="19"/>
      <c r="K61" s="44">
        <v>5126415705.5</v>
      </c>
      <c r="L61" s="48">
        <f t="shared" si="18"/>
        <v>1281603926.375</v>
      </c>
      <c r="M61" s="65">
        <f>L61/M59</f>
        <v>16.34074668898344</v>
      </c>
      <c r="N61" s="18"/>
      <c r="O61" s="43">
        <v>5893937524.8800001</v>
      </c>
      <c r="P61" s="63">
        <f t="shared" si="19"/>
        <v>1473484381.22</v>
      </c>
      <c r="Q61" s="39">
        <f>P61/Q59</f>
        <v>17.299851946098116</v>
      </c>
      <c r="R61" s="19"/>
      <c r="S61" s="7"/>
      <c r="T61" s="7"/>
      <c r="U61" s="23"/>
    </row>
    <row r="62" spans="1:21" x14ac:dyDescent="0.25">
      <c r="A62" s="6" t="s">
        <v>4</v>
      </c>
      <c r="B62" s="16">
        <v>1.33</v>
      </c>
      <c r="C62" s="43">
        <v>1614961732</v>
      </c>
      <c r="D62" s="63">
        <f t="shared" si="16"/>
        <v>538320577.33333337</v>
      </c>
      <c r="E62" s="39">
        <f>D62/E59</f>
        <v>7.6969453094477887</v>
      </c>
      <c r="F62" s="18"/>
      <c r="G62" s="44">
        <v>1802197877.75</v>
      </c>
      <c r="H62" s="48">
        <f t="shared" si="17"/>
        <v>600732625.91666663</v>
      </c>
      <c r="I62" s="39">
        <f>H62/I59</f>
        <v>7.5239154414343057</v>
      </c>
      <c r="J62" s="19"/>
      <c r="K62" s="44">
        <v>2227655993</v>
      </c>
      <c r="L62" s="48">
        <f t="shared" si="18"/>
        <v>556913998.25</v>
      </c>
      <c r="M62" s="65">
        <f>L62/M59</f>
        <v>7.1007823756381212</v>
      </c>
      <c r="N62" s="18"/>
      <c r="O62" s="43">
        <v>2541128956.75</v>
      </c>
      <c r="P62" s="63">
        <f t="shared" si="19"/>
        <v>635282239.1875</v>
      </c>
      <c r="Q62" s="39">
        <f>P62/Q59</f>
        <v>7.4587072805141084</v>
      </c>
      <c r="R62" s="19"/>
      <c r="S62" s="45"/>
      <c r="T62" s="23"/>
      <c r="U62" s="23"/>
    </row>
    <row r="63" spans="1:21" x14ac:dyDescent="0.25">
      <c r="A63" s="6" t="s">
        <v>5</v>
      </c>
      <c r="B63" s="16">
        <v>1.47</v>
      </c>
      <c r="C63" s="43">
        <v>176547619.62</v>
      </c>
      <c r="D63" s="63">
        <f t="shared" si="16"/>
        <v>58849206.539999999</v>
      </c>
      <c r="E63" s="39">
        <f>D63/E59</f>
        <v>0.84143007589750818</v>
      </c>
      <c r="F63" s="18"/>
      <c r="G63" s="44">
        <v>192040545.25</v>
      </c>
      <c r="H63" s="48">
        <f t="shared" si="17"/>
        <v>64013515.083333336</v>
      </c>
      <c r="I63" s="39">
        <f>H63/I59</f>
        <v>0.80174149666176331</v>
      </c>
      <c r="J63" s="19"/>
      <c r="K63" s="44">
        <v>236843717.62</v>
      </c>
      <c r="L63" s="48">
        <f t="shared" si="18"/>
        <v>59210929.405000001</v>
      </c>
      <c r="M63" s="65">
        <f>L63/M59</f>
        <v>0.75495305430523352</v>
      </c>
      <c r="N63" s="18"/>
      <c r="O63" s="43">
        <v>246554062</v>
      </c>
      <c r="P63" s="63">
        <f t="shared" si="19"/>
        <v>61638515.5</v>
      </c>
      <c r="Q63" s="39">
        <f>P63/Q59</f>
        <v>0.72368408238191118</v>
      </c>
      <c r="R63" s="19"/>
      <c r="S63" s="45"/>
      <c r="T63" s="23"/>
      <c r="U63" s="23"/>
    </row>
    <row r="64" spans="1:21" x14ac:dyDescent="0.25">
      <c r="A64" s="6" t="s">
        <v>16</v>
      </c>
      <c r="B64" s="16">
        <v>1.6</v>
      </c>
      <c r="C64" s="43">
        <v>560126040.19000006</v>
      </c>
      <c r="D64" s="63">
        <f t="shared" si="16"/>
        <v>186708680.06333336</v>
      </c>
      <c r="E64" s="39">
        <f>D64/E59</f>
        <v>2.669573781417617</v>
      </c>
      <c r="F64" s="18"/>
      <c r="G64" s="44">
        <v>622594217.55999994</v>
      </c>
      <c r="H64" s="48">
        <f t="shared" si="17"/>
        <v>207531405.85333332</v>
      </c>
      <c r="I64" s="39">
        <f>H64/I59</f>
        <v>2.5992407965187958</v>
      </c>
      <c r="J64" s="19"/>
      <c r="K64" s="44">
        <v>786829372.25</v>
      </c>
      <c r="L64" s="48">
        <f t="shared" si="18"/>
        <v>196707343.0625</v>
      </c>
      <c r="M64" s="65">
        <f>L64/M59</f>
        <v>2.5080641520340912</v>
      </c>
      <c r="N64" s="18"/>
      <c r="O64" s="43">
        <v>858688769.12</v>
      </c>
      <c r="P64" s="63">
        <f t="shared" si="19"/>
        <v>214672192.28</v>
      </c>
      <c r="Q64" s="39">
        <f>P64/Q59</f>
        <v>2.5204183978613988</v>
      </c>
      <c r="R64" s="19"/>
      <c r="S64" s="45"/>
      <c r="T64" s="23"/>
      <c r="U64" s="23"/>
    </row>
    <row r="65" spans="1:21" x14ac:dyDescent="0.25">
      <c r="A65" s="6" t="s">
        <v>6</v>
      </c>
      <c r="B65" s="16">
        <v>1.91</v>
      </c>
      <c r="C65" s="43">
        <v>17722513.559999999</v>
      </c>
      <c r="D65" s="63">
        <f t="shared" si="16"/>
        <v>5907504.5199999996</v>
      </c>
      <c r="E65" s="39">
        <f>D65/E59</f>
        <v>8.4465913287205249E-2</v>
      </c>
      <c r="F65" s="18"/>
      <c r="G65" s="44">
        <v>15305481.75</v>
      </c>
      <c r="H65" s="48">
        <f t="shared" si="17"/>
        <v>5101827.25</v>
      </c>
      <c r="I65" s="39">
        <f>H65/I59</f>
        <v>6.3898172281274049E-2</v>
      </c>
      <c r="J65" s="19"/>
      <c r="K65" s="44">
        <v>21066309.379999999</v>
      </c>
      <c r="L65" s="48">
        <f t="shared" si="18"/>
        <v>5266577.3449999997</v>
      </c>
      <c r="M65" s="65">
        <f>L65/M59</f>
        <v>6.7150080100021992E-2</v>
      </c>
      <c r="N65" s="18"/>
      <c r="O65" s="43">
        <v>25224432.620000001</v>
      </c>
      <c r="P65" s="63">
        <f t="shared" si="19"/>
        <v>6306108.1550000003</v>
      </c>
      <c r="Q65" s="39">
        <f>P65/Q59</f>
        <v>7.4038611354166409E-2</v>
      </c>
      <c r="R65" s="19"/>
      <c r="S65" s="45"/>
      <c r="T65" s="23"/>
      <c r="U65" s="23"/>
    </row>
    <row r="66" spans="1:21" x14ac:dyDescent="0.25">
      <c r="A66" s="6" t="s">
        <v>7</v>
      </c>
      <c r="B66" s="16">
        <v>2.2000000000000002</v>
      </c>
      <c r="C66" s="43">
        <v>29023175</v>
      </c>
      <c r="D66" s="63">
        <f t="shared" si="16"/>
        <v>9674391.666666666</v>
      </c>
      <c r="E66" s="39">
        <f>D66/E59</f>
        <v>0.13832512947838213</v>
      </c>
      <c r="F66" s="18"/>
      <c r="G66" s="44">
        <v>25880780.879999999</v>
      </c>
      <c r="H66" s="48">
        <f t="shared" si="17"/>
        <v>8626926.959999999</v>
      </c>
      <c r="I66" s="39">
        <f>H66/I59</f>
        <v>0.10804851637186416</v>
      </c>
      <c r="J66" s="19"/>
      <c r="K66" s="44">
        <v>82476072.25</v>
      </c>
      <c r="L66" s="48">
        <f t="shared" si="18"/>
        <v>20619018.0625</v>
      </c>
      <c r="M66" s="65">
        <f>L66/M59</f>
        <v>0.26289725257622232</v>
      </c>
      <c r="N66" s="18"/>
      <c r="O66" s="43">
        <v>28667937.5</v>
      </c>
      <c r="P66" s="63">
        <f t="shared" si="19"/>
        <v>7166984.375</v>
      </c>
      <c r="Q66" s="39">
        <f>P66/Q59</f>
        <v>8.4145967319205955E-2</v>
      </c>
      <c r="R66" s="19"/>
      <c r="S66" s="23"/>
      <c r="T66" s="7"/>
      <c r="U66" s="23"/>
    </row>
    <row r="67" spans="1:21" x14ac:dyDescent="0.25">
      <c r="A67" s="6" t="s">
        <v>8</v>
      </c>
      <c r="B67" s="16">
        <v>3.25</v>
      </c>
      <c r="C67" s="43">
        <v>254593543.75</v>
      </c>
      <c r="D67" s="63">
        <f t="shared" si="16"/>
        <v>84864514.583333328</v>
      </c>
      <c r="E67" s="39">
        <f>D67/E59</f>
        <v>1.2133987719668471</v>
      </c>
      <c r="F67" s="18"/>
      <c r="G67" s="44">
        <v>320370158.31</v>
      </c>
      <c r="H67" s="48">
        <f t="shared" si="17"/>
        <v>106790052.77</v>
      </c>
      <c r="I67" s="39">
        <f>H67/I59</f>
        <v>1.3374990675789358</v>
      </c>
      <c r="J67" s="19"/>
      <c r="K67" s="44">
        <v>402292313.12</v>
      </c>
      <c r="L67" s="48">
        <f t="shared" si="18"/>
        <v>100573078.28</v>
      </c>
      <c r="M67" s="65">
        <f>L67/M59</f>
        <v>1.2823300257461201</v>
      </c>
      <c r="N67" s="18"/>
      <c r="O67" s="43">
        <v>472368446.38</v>
      </c>
      <c r="P67" s="63">
        <f t="shared" si="19"/>
        <v>118092111.595</v>
      </c>
      <c r="Q67" s="39">
        <f>P67/Q59</f>
        <v>1.386493180812731</v>
      </c>
      <c r="R67" s="19"/>
      <c r="S67" s="23"/>
      <c r="T67" s="7"/>
      <c r="U67" s="23"/>
    </row>
    <row r="68" spans="1:21" x14ac:dyDescent="0.25">
      <c r="A68" s="6" t="s">
        <v>9</v>
      </c>
      <c r="B68" s="16">
        <v>4.54</v>
      </c>
      <c r="C68" s="43">
        <v>209086376.81</v>
      </c>
      <c r="D68" s="63">
        <f t="shared" si="16"/>
        <v>69695458.936666667</v>
      </c>
      <c r="E68" s="39">
        <f>D68/E59</f>
        <v>0.99651055215044704</v>
      </c>
      <c r="F68" s="18"/>
      <c r="G68" s="44">
        <v>240550714.44</v>
      </c>
      <c r="H68" s="48">
        <f t="shared" si="17"/>
        <v>80183571.480000004</v>
      </c>
      <c r="I68" s="39">
        <f>H68/I59</f>
        <v>1.0042644357581674</v>
      </c>
      <c r="J68" s="19"/>
      <c r="K68" s="44">
        <v>271112113.62</v>
      </c>
      <c r="L68" s="48">
        <f t="shared" si="18"/>
        <v>67778028.405000001</v>
      </c>
      <c r="M68" s="65">
        <f>L68/M59</f>
        <v>0.86418554941346182</v>
      </c>
      <c r="N68" s="18"/>
      <c r="O68" s="43">
        <v>269978027.12</v>
      </c>
      <c r="P68" s="63">
        <f t="shared" si="19"/>
        <v>67494506.780000001</v>
      </c>
      <c r="Q68" s="39">
        <f>P68/Q59</f>
        <v>0.79243797175653885</v>
      </c>
      <c r="R68" s="19"/>
      <c r="S68" s="23"/>
      <c r="T68" s="7"/>
      <c r="U68" s="23"/>
    </row>
    <row r="69" spans="1:21" x14ac:dyDescent="0.25">
      <c r="A69" s="38" t="s">
        <v>10</v>
      </c>
      <c r="B69" s="16">
        <v>5.3</v>
      </c>
      <c r="C69" s="43">
        <v>734925632.12</v>
      </c>
      <c r="D69" s="63">
        <f t="shared" si="16"/>
        <v>244975210.70666668</v>
      </c>
      <c r="E69" s="39">
        <f>D69/E59</f>
        <v>3.5026727165439637</v>
      </c>
      <c r="F69" s="18"/>
      <c r="G69" s="43">
        <v>837206778.94000006</v>
      </c>
      <c r="H69" s="63">
        <f t="shared" si="17"/>
        <v>279068926.31333333</v>
      </c>
      <c r="I69" s="39">
        <f>H69/I59</f>
        <v>3.4952171953528111</v>
      </c>
      <c r="J69" s="19"/>
      <c r="K69" s="43">
        <v>1146597346.5</v>
      </c>
      <c r="L69" s="63">
        <f t="shared" si="18"/>
        <v>286649336.625</v>
      </c>
      <c r="M69" s="65">
        <f>L69/M59</f>
        <v>3.6548453870636015</v>
      </c>
      <c r="N69" s="18"/>
      <c r="O69" s="43">
        <v>1267407512.5</v>
      </c>
      <c r="P69" s="63">
        <f t="shared" si="19"/>
        <v>316851878.125</v>
      </c>
      <c r="Q69" s="39">
        <f>P69/Q59</f>
        <v>3.72008733195198</v>
      </c>
      <c r="R69" s="19"/>
      <c r="S69" s="23"/>
      <c r="T69" s="7"/>
      <c r="U69" s="23"/>
    </row>
    <row r="70" spans="1:21" x14ac:dyDescent="0.25">
      <c r="A70" s="6" t="s">
        <v>11</v>
      </c>
      <c r="B70" s="16">
        <v>6.8</v>
      </c>
      <c r="C70" s="43">
        <v>11394912.560000001</v>
      </c>
      <c r="D70" s="63">
        <f t="shared" si="16"/>
        <v>3798304.186666667</v>
      </c>
      <c r="E70" s="39">
        <f>D70/E59</f>
        <v>5.4308419229007275E-2</v>
      </c>
      <c r="F70" s="18"/>
      <c r="G70" s="43">
        <v>11499044.380000001</v>
      </c>
      <c r="H70" s="63">
        <f t="shared" si="17"/>
        <v>3833014.7933333335</v>
      </c>
      <c r="I70" s="39">
        <f>H70/I59</f>
        <v>4.8006846884336464E-2</v>
      </c>
      <c r="J70" s="19"/>
      <c r="K70" s="43">
        <v>14637256.5</v>
      </c>
      <c r="L70" s="63">
        <f t="shared" si="18"/>
        <v>3659314.125</v>
      </c>
      <c r="M70" s="65">
        <f>L70/M59</f>
        <v>4.6657102043355998E-2</v>
      </c>
      <c r="N70" s="18"/>
      <c r="O70" s="43">
        <v>15386794.25</v>
      </c>
      <c r="P70" s="63">
        <f t="shared" si="19"/>
        <v>3846698.5625</v>
      </c>
      <c r="Q70" s="39">
        <f>P70/Q59</f>
        <v>4.5163231087267657E-2</v>
      </c>
      <c r="R70" s="19"/>
      <c r="S70" s="23"/>
      <c r="T70" s="7"/>
      <c r="U70" s="23"/>
    </row>
    <row r="71" spans="1:21" x14ac:dyDescent="0.25">
      <c r="A71" s="6" t="s">
        <v>12</v>
      </c>
      <c r="B71" s="16">
        <v>7.42</v>
      </c>
      <c r="C71" s="43">
        <v>4853829.8099999996</v>
      </c>
      <c r="D71" s="63">
        <f t="shared" si="16"/>
        <v>1617943.2699999998</v>
      </c>
      <c r="E71" s="39">
        <f>D71/E59</f>
        <v>2.313346616744312E-2</v>
      </c>
      <c r="F71" s="18"/>
      <c r="G71" s="43">
        <v>5696715.8099999996</v>
      </c>
      <c r="H71" s="63">
        <f t="shared" si="17"/>
        <v>1898905.2699999998</v>
      </c>
      <c r="I71" s="39">
        <f>H71/I59</f>
        <v>2.37829644444114E-2</v>
      </c>
      <c r="J71" s="19"/>
      <c r="K71" s="43">
        <v>7054521.5</v>
      </c>
      <c r="L71" s="63">
        <f t="shared" si="18"/>
        <v>1763630.375</v>
      </c>
      <c r="M71" s="65">
        <f>L71/M59</f>
        <v>2.2486695474151785E-2</v>
      </c>
      <c r="N71" s="18"/>
      <c r="O71" s="43">
        <v>8016154.5</v>
      </c>
      <c r="P71" s="63">
        <f t="shared" si="19"/>
        <v>2004038.625</v>
      </c>
      <c r="Q71" s="39">
        <f>P71/Q59</f>
        <v>2.3528971157506736E-2</v>
      </c>
      <c r="R71" s="19"/>
      <c r="S71" s="23"/>
      <c r="T71" s="7"/>
      <c r="U71" s="23"/>
    </row>
    <row r="72" spans="1:21" x14ac:dyDescent="0.25">
      <c r="A72" s="6" t="s">
        <v>13</v>
      </c>
      <c r="B72" s="16">
        <v>7.72</v>
      </c>
      <c r="C72" s="43">
        <v>5308231.3099999996</v>
      </c>
      <c r="D72" s="63">
        <f t="shared" si="16"/>
        <v>1769410.4366666665</v>
      </c>
      <c r="E72" s="39">
        <f>D72/E59</f>
        <v>2.5299154322604333E-2</v>
      </c>
      <c r="F72" s="18"/>
      <c r="G72" s="43">
        <v>6044997.1900000004</v>
      </c>
      <c r="H72" s="63">
        <f t="shared" si="17"/>
        <v>2014999.0633333335</v>
      </c>
      <c r="I72" s="39">
        <f>H72/I59</f>
        <v>2.5236988825029144E-2</v>
      </c>
      <c r="J72" s="19"/>
      <c r="K72" s="43">
        <v>7408841.3799999999</v>
      </c>
      <c r="L72" s="63">
        <f t="shared" si="18"/>
        <v>1852210.345</v>
      </c>
      <c r="M72" s="65">
        <f>L72/M59</f>
        <v>2.3616110593518563E-2</v>
      </c>
      <c r="N72" s="18"/>
      <c r="O72" s="43">
        <v>7546191.6200000001</v>
      </c>
      <c r="P72" s="63">
        <f t="shared" si="19"/>
        <v>1886547.905</v>
      </c>
      <c r="Q72" s="39">
        <f>P72/Q59</f>
        <v>2.2149538781469223E-2</v>
      </c>
      <c r="R72" s="19"/>
      <c r="S72" s="23"/>
      <c r="T72" s="7"/>
      <c r="U72" s="23"/>
    </row>
    <row r="73" spans="1:21" x14ac:dyDescent="0.25">
      <c r="A73" s="6" t="s">
        <v>14</v>
      </c>
      <c r="B73" s="16">
        <v>8.5</v>
      </c>
      <c r="C73" s="43">
        <v>586167.93999999994</v>
      </c>
      <c r="D73" s="63">
        <f t="shared" si="16"/>
        <v>195389.31333333332</v>
      </c>
      <c r="E73" s="39">
        <f>D73/E59</f>
        <v>2.7936900837546731E-3</v>
      </c>
      <c r="F73" s="18"/>
      <c r="G73" s="43">
        <v>725957.94</v>
      </c>
      <c r="H73" s="63">
        <f t="shared" si="17"/>
        <v>241985.97999999998</v>
      </c>
      <c r="I73" s="39">
        <f>H73/I59</f>
        <v>3.030769385555525E-3</v>
      </c>
      <c r="J73" s="19"/>
      <c r="K73" s="43">
        <v>843643.38</v>
      </c>
      <c r="L73" s="63">
        <f t="shared" si="18"/>
        <v>210910.845</v>
      </c>
      <c r="M73" s="65">
        <f>L73/M59</f>
        <v>2.6891620891429865E-3</v>
      </c>
      <c r="N73" s="18"/>
      <c r="O73" s="43">
        <v>1095941.6200000001</v>
      </c>
      <c r="P73" s="63">
        <f t="shared" si="19"/>
        <v>273985.40500000003</v>
      </c>
      <c r="Q73" s="39">
        <f>P73/Q59</f>
        <v>3.2168016181937623E-3</v>
      </c>
      <c r="R73" s="19"/>
      <c r="S73" s="7"/>
      <c r="T73" s="7"/>
      <c r="U73" s="7"/>
    </row>
    <row r="74" spans="1:21" x14ac:dyDescent="0.25">
      <c r="A74" s="6" t="s">
        <v>33</v>
      </c>
      <c r="B74" s="16" t="s">
        <v>34</v>
      </c>
      <c r="C74" s="44">
        <v>5308231.3099999996</v>
      </c>
      <c r="D74" s="63">
        <f t="shared" ref="D74:D81" si="20">C74/3</f>
        <v>1769410.4366666665</v>
      </c>
      <c r="E74" s="39">
        <f>D74/E59</f>
        <v>2.5299154322604333E-2</v>
      </c>
      <c r="F74" s="18"/>
      <c r="G74" s="115">
        <v>6044997.1900000004</v>
      </c>
      <c r="H74" s="63">
        <f t="shared" ref="H74:H81" si="21">G74/3</f>
        <v>2014999.0633333335</v>
      </c>
      <c r="I74" s="39">
        <f>H74/I59</f>
        <v>2.5236988825029144E-2</v>
      </c>
      <c r="J74" s="93"/>
      <c r="K74" s="120">
        <v>7408841.3799999999</v>
      </c>
      <c r="L74" s="63">
        <f t="shared" ref="L74:L81" si="22">K74/4</f>
        <v>1852210.345</v>
      </c>
      <c r="M74" s="65">
        <f>L74/M59</f>
        <v>2.3616110593518563E-2</v>
      </c>
      <c r="N74" s="18"/>
      <c r="O74" s="120">
        <v>7546191.6200000001</v>
      </c>
      <c r="P74" s="63">
        <f t="shared" ref="P74:P81" si="23">O74/4</f>
        <v>1886547.905</v>
      </c>
      <c r="Q74" s="39">
        <f>P74/Q59</f>
        <v>2.2149538781469223E-2</v>
      </c>
      <c r="R74" s="19"/>
      <c r="S74" s="7"/>
      <c r="T74" s="7"/>
      <c r="U74" s="7"/>
    </row>
    <row r="75" spans="1:21" x14ac:dyDescent="0.25">
      <c r="A75" s="6" t="s">
        <v>35</v>
      </c>
      <c r="B75" s="16" t="s">
        <v>36</v>
      </c>
      <c r="C75" s="44">
        <v>6554866.8799999999</v>
      </c>
      <c r="D75" s="63">
        <f t="shared" si="20"/>
        <v>2184955.6266666665</v>
      </c>
      <c r="E75" s="39">
        <f>D75/E59</f>
        <v>3.1240648546878788E-2</v>
      </c>
      <c r="F75" s="18"/>
      <c r="G75" s="115">
        <v>6512204.25</v>
      </c>
      <c r="H75" s="63">
        <f t="shared" si="21"/>
        <v>2170734.75</v>
      </c>
      <c r="I75" s="39">
        <f>H75/I59</f>
        <v>2.7187510716370954E-2</v>
      </c>
      <c r="J75" s="93"/>
      <c r="K75" s="120">
        <v>8965695.6199999992</v>
      </c>
      <c r="L75" s="63">
        <f t="shared" si="22"/>
        <v>2241423.9049999998</v>
      </c>
      <c r="M75" s="65">
        <f>L75/M59</f>
        <v>2.8578673567140802E-2</v>
      </c>
      <c r="N75" s="18"/>
      <c r="O75" s="120">
        <v>8971798.1199999992</v>
      </c>
      <c r="P75" s="63">
        <f t="shared" si="23"/>
        <v>2242949.5299999998</v>
      </c>
      <c r="Q75" s="39">
        <f>P75/Q59</f>
        <v>2.6333970882978008E-2</v>
      </c>
      <c r="R75" s="19"/>
      <c r="S75" s="7"/>
      <c r="T75" s="7"/>
      <c r="U75" s="7"/>
    </row>
    <row r="76" spans="1:21" x14ac:dyDescent="0.25">
      <c r="A76" s="6" t="s">
        <v>37</v>
      </c>
      <c r="B76" s="16" t="s">
        <v>38</v>
      </c>
      <c r="C76" s="44">
        <v>106320262.88</v>
      </c>
      <c r="D76" s="63">
        <f t="shared" si="20"/>
        <v>35440087.626666665</v>
      </c>
      <c r="E76" s="39">
        <f>D76/E59</f>
        <v>0.50672485450167415</v>
      </c>
      <c r="F76" s="18"/>
      <c r="G76" s="115">
        <v>126093306.06</v>
      </c>
      <c r="H76" s="63">
        <f t="shared" si="21"/>
        <v>42031102.020000003</v>
      </c>
      <c r="I76" s="39">
        <f>H76/I59</f>
        <v>0.5264213126866979</v>
      </c>
      <c r="J76" s="93"/>
      <c r="K76" s="120">
        <v>165507852</v>
      </c>
      <c r="L76" s="63">
        <f t="shared" si="22"/>
        <v>41376963</v>
      </c>
      <c r="M76" s="65">
        <f>L76/M59</f>
        <v>0.52756585496337116</v>
      </c>
      <c r="N76" s="18"/>
      <c r="O76" s="120">
        <v>188755924.88</v>
      </c>
      <c r="P76" s="63">
        <f t="shared" si="23"/>
        <v>47188981.219999999</v>
      </c>
      <c r="Q76" s="39">
        <f>P76/Q59</f>
        <v>0.55403531859447419</v>
      </c>
      <c r="R76" s="19"/>
      <c r="S76" s="7"/>
      <c r="T76" s="23"/>
      <c r="U76" s="7"/>
    </row>
    <row r="77" spans="1:21" x14ac:dyDescent="0.25">
      <c r="A77" s="6" t="s">
        <v>39</v>
      </c>
      <c r="B77" s="16" t="s">
        <v>41</v>
      </c>
      <c r="C77" s="44">
        <v>314877955.31</v>
      </c>
      <c r="D77" s="63">
        <f t="shared" si="20"/>
        <v>104959318.43666667</v>
      </c>
      <c r="E77" s="39">
        <f>D77/E59</f>
        <v>1.5007156845570473</v>
      </c>
      <c r="F77" s="18"/>
      <c r="G77" s="115">
        <v>349488029.31</v>
      </c>
      <c r="H77" s="63">
        <f t="shared" si="21"/>
        <v>116496009.77</v>
      </c>
      <c r="I77" s="39">
        <f>H77/I59</f>
        <v>1.4590619669383051</v>
      </c>
      <c r="J77" s="93"/>
      <c r="K77" s="120">
        <v>454851825.38</v>
      </c>
      <c r="L77" s="63">
        <f t="shared" si="22"/>
        <v>113712956.345</v>
      </c>
      <c r="M77" s="65">
        <f>L77/M59</f>
        <v>1.449866512304502</v>
      </c>
      <c r="N77" s="18"/>
      <c r="O77" s="120">
        <v>486844362.62</v>
      </c>
      <c r="P77" s="63">
        <f t="shared" si="23"/>
        <v>121711090.655</v>
      </c>
      <c r="Q77" s="39">
        <f>P77/Q59</f>
        <v>1.4289828079387357</v>
      </c>
      <c r="R77" s="19"/>
      <c r="S77" s="7"/>
      <c r="T77" s="7"/>
      <c r="U77" s="7"/>
    </row>
    <row r="78" spans="1:21" x14ac:dyDescent="0.25">
      <c r="A78" s="6" t="s">
        <v>40</v>
      </c>
      <c r="B78" s="16" t="s">
        <v>42</v>
      </c>
      <c r="C78" s="44">
        <v>204422077.69</v>
      </c>
      <c r="D78" s="63">
        <f t="shared" si="20"/>
        <v>68140692.563333333</v>
      </c>
      <c r="E78" s="39">
        <f>D78/E59</f>
        <v>0.97428039367536956</v>
      </c>
      <c r="F78" s="18"/>
      <c r="G78" s="115">
        <v>215894788.31</v>
      </c>
      <c r="H78" s="63">
        <f t="shared" si="21"/>
        <v>71964929.436666667</v>
      </c>
      <c r="I78" s="39">
        <f>H78/I59</f>
        <v>0.90132951078534784</v>
      </c>
      <c r="J78" s="93"/>
      <c r="K78" s="120">
        <v>249093737.75</v>
      </c>
      <c r="L78" s="63">
        <f t="shared" si="22"/>
        <v>62273434.4375</v>
      </c>
      <c r="M78" s="65">
        <f>L78/M59</f>
        <v>0.79400070228752961</v>
      </c>
      <c r="N78" s="18"/>
      <c r="O78" s="120">
        <v>246815754.62</v>
      </c>
      <c r="P78" s="63">
        <f t="shared" si="23"/>
        <v>61703938.655000001</v>
      </c>
      <c r="Q78" s="39">
        <f>P78/Q59</f>
        <v>0.7244522010737493</v>
      </c>
      <c r="R78" s="19"/>
      <c r="S78" s="7"/>
      <c r="T78" s="7"/>
      <c r="U78" s="7"/>
    </row>
    <row r="79" spans="1:21" x14ac:dyDescent="0.25">
      <c r="A79" s="6" t="s">
        <v>43</v>
      </c>
      <c r="B79" s="16" t="s">
        <v>46</v>
      </c>
      <c r="C79" s="44">
        <v>6817365.9400000004</v>
      </c>
      <c r="D79" s="63">
        <f t="shared" si="20"/>
        <v>2272455.3133333335</v>
      </c>
      <c r="E79" s="39">
        <f>D79/E59</f>
        <v>3.2491725193815373E-2</v>
      </c>
      <c r="F79" s="18"/>
      <c r="G79" s="115">
        <v>6573438.25</v>
      </c>
      <c r="H79" s="63">
        <f t="shared" si="21"/>
        <v>2191146.0833333335</v>
      </c>
      <c r="I79" s="39">
        <f>H79/I59</f>
        <v>2.7443153808524624E-2</v>
      </c>
      <c r="J79" s="93"/>
      <c r="K79" s="120">
        <v>12128611.25</v>
      </c>
      <c r="L79" s="63">
        <f t="shared" si="22"/>
        <v>3032152.8125</v>
      </c>
      <c r="M79" s="65">
        <f>L79/M59</f>
        <v>3.866065015226354E-2</v>
      </c>
      <c r="N79" s="18"/>
      <c r="O79" s="120">
        <v>12234376.119999999</v>
      </c>
      <c r="P79" s="63">
        <f t="shared" si="23"/>
        <v>3058594.03</v>
      </c>
      <c r="Q79" s="39">
        <f>P79/Q59</f>
        <v>3.5910271297486737E-2</v>
      </c>
      <c r="R79" s="19"/>
      <c r="S79" s="7"/>
      <c r="T79" s="7"/>
      <c r="U79" s="7"/>
    </row>
    <row r="80" spans="1:21" x14ac:dyDescent="0.25">
      <c r="A80" s="6" t="s">
        <v>44</v>
      </c>
      <c r="B80" s="16" t="s">
        <v>47</v>
      </c>
      <c r="C80" s="44">
        <v>28482265.190000001</v>
      </c>
      <c r="D80" s="109">
        <f t="shared" si="20"/>
        <v>9494088.3966666665</v>
      </c>
      <c r="E80" s="110">
        <f>D80/E59</f>
        <v>0.13574714069857508</v>
      </c>
      <c r="F80" s="7"/>
      <c r="G80" s="115">
        <v>28822443.309999999</v>
      </c>
      <c r="H80" s="114">
        <f t="shared" si="21"/>
        <v>9607481.1033333335</v>
      </c>
      <c r="I80" s="118">
        <f>H80/I59</f>
        <v>0.12032953148891472</v>
      </c>
      <c r="J80" s="93"/>
      <c r="K80" s="120">
        <v>43014770.119999997</v>
      </c>
      <c r="L80" s="114">
        <f t="shared" si="22"/>
        <v>10753692.529999999</v>
      </c>
      <c r="M80" s="122">
        <f>L80/M59</f>
        <v>0.13711206870360851</v>
      </c>
      <c r="N80" s="7"/>
      <c r="O80" s="120">
        <v>34472738.380000003</v>
      </c>
      <c r="P80" s="114">
        <f t="shared" si="23"/>
        <v>8618184.5950000007</v>
      </c>
      <c r="Q80" s="118">
        <f>P80/Q59</f>
        <v>0.10118418589153884</v>
      </c>
      <c r="R80" s="26"/>
      <c r="S80" s="7"/>
      <c r="T80" s="7"/>
      <c r="U80" s="7"/>
    </row>
    <row r="81" spans="1:21" x14ac:dyDescent="0.25">
      <c r="A81" s="6" t="s">
        <v>45</v>
      </c>
      <c r="B81" s="16" t="s">
        <v>48</v>
      </c>
      <c r="C81" s="111">
        <v>231704776.94</v>
      </c>
      <c r="D81" s="112">
        <f t="shared" si="20"/>
        <v>77234925.646666661</v>
      </c>
      <c r="E81" s="113">
        <f>D81/E59</f>
        <v>1.1043103751048999</v>
      </c>
      <c r="F81" s="28"/>
      <c r="G81" s="116">
        <v>220986773.62</v>
      </c>
      <c r="H81" s="117">
        <f t="shared" si="21"/>
        <v>73662257.873333335</v>
      </c>
      <c r="I81" s="119">
        <f>H81/I59</f>
        <v>0.92258781286996516</v>
      </c>
      <c r="J81" s="94"/>
      <c r="K81" s="121">
        <v>298893201.5</v>
      </c>
      <c r="L81" s="117">
        <f t="shared" si="22"/>
        <v>74723300.375</v>
      </c>
      <c r="M81" s="123">
        <f>L81/M59</f>
        <v>0.95273937451672486</v>
      </c>
      <c r="N81" s="28"/>
      <c r="O81" s="121">
        <v>273610949.75</v>
      </c>
      <c r="P81" s="117">
        <f t="shared" si="23"/>
        <v>68402737.4375</v>
      </c>
      <c r="Q81" s="119">
        <f>P81/Q59</f>
        <v>0.80310130562550597</v>
      </c>
      <c r="R81" s="29"/>
      <c r="S81" s="7"/>
      <c r="T81" s="7"/>
      <c r="U81" s="7"/>
    </row>
    <row r="82" spans="1:21" x14ac:dyDescent="0.25">
      <c r="A82" s="6"/>
      <c r="B82" s="16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</row>
    <row r="83" spans="1:21" x14ac:dyDescent="0.25">
      <c r="A83" s="6" t="s">
        <v>59</v>
      </c>
      <c r="B83" s="6" t="s">
        <v>60</v>
      </c>
      <c r="C83" s="156" t="s">
        <v>67</v>
      </c>
      <c r="D83" s="157"/>
      <c r="E83" s="157"/>
      <c r="F83" s="157"/>
      <c r="G83" s="156" t="s">
        <v>68</v>
      </c>
      <c r="H83" s="157"/>
      <c r="I83" s="157"/>
      <c r="J83" s="157"/>
      <c r="K83" s="156" t="s">
        <v>67</v>
      </c>
      <c r="L83" s="157"/>
      <c r="M83" s="157"/>
      <c r="N83" s="157"/>
      <c r="O83" s="156" t="s">
        <v>68</v>
      </c>
      <c r="P83" s="157"/>
      <c r="Q83" s="157"/>
      <c r="R83" s="157"/>
      <c r="S83" s="7"/>
      <c r="T83" s="7"/>
      <c r="U83" s="7"/>
    </row>
    <row r="84" spans="1:21" x14ac:dyDescent="0.25">
      <c r="A84" s="6"/>
      <c r="B84" s="6"/>
      <c r="C84" s="158" t="s">
        <v>69</v>
      </c>
      <c r="D84" s="159"/>
      <c r="E84" s="159"/>
      <c r="F84" s="159"/>
      <c r="G84" s="158" t="s">
        <v>69</v>
      </c>
      <c r="H84" s="159"/>
      <c r="I84" s="159"/>
      <c r="J84" s="159"/>
      <c r="K84" s="158" t="s">
        <v>70</v>
      </c>
      <c r="L84" s="159"/>
      <c r="M84" s="159"/>
      <c r="N84" s="159"/>
      <c r="O84" s="158" t="s">
        <v>70</v>
      </c>
      <c r="P84" s="159"/>
      <c r="Q84" s="159"/>
      <c r="R84" s="159"/>
      <c r="S84" s="7"/>
      <c r="T84" s="7"/>
      <c r="U84" s="7"/>
    </row>
    <row r="85" spans="1:21" x14ac:dyDescent="0.25">
      <c r="A85" s="6"/>
      <c r="B85" s="6"/>
      <c r="C85" s="89" t="s">
        <v>71</v>
      </c>
      <c r="D85" s="68" t="s">
        <v>72</v>
      </c>
      <c r="E85" s="6" t="s">
        <v>73</v>
      </c>
      <c r="F85" s="6" t="s">
        <v>1</v>
      </c>
      <c r="G85" s="89" t="s">
        <v>71</v>
      </c>
      <c r="H85" s="68" t="s">
        <v>72</v>
      </c>
      <c r="I85" s="6" t="s">
        <v>73</v>
      </c>
      <c r="J85" s="6" t="s">
        <v>1</v>
      </c>
      <c r="K85" s="89" t="s">
        <v>71</v>
      </c>
      <c r="L85" s="68" t="s">
        <v>72</v>
      </c>
      <c r="M85" s="6" t="s">
        <v>73</v>
      </c>
      <c r="N85" s="6" t="s">
        <v>1</v>
      </c>
      <c r="O85" s="89" t="s">
        <v>71</v>
      </c>
      <c r="P85" s="68" t="s">
        <v>72</v>
      </c>
      <c r="Q85" s="6" t="s">
        <v>73</v>
      </c>
      <c r="R85" s="6" t="s">
        <v>1</v>
      </c>
      <c r="S85" s="7"/>
      <c r="T85" s="7"/>
      <c r="U85" s="7"/>
    </row>
    <row r="86" spans="1:21" x14ac:dyDescent="0.25">
      <c r="A86" s="6" t="s">
        <v>2</v>
      </c>
      <c r="B86" s="6">
        <v>0</v>
      </c>
      <c r="C86" s="13">
        <v>253974739.81</v>
      </c>
      <c r="D86" s="47"/>
      <c r="E86" s="14">
        <f>C86/3</f>
        <v>84658246.603333339</v>
      </c>
      <c r="F86" s="15"/>
      <c r="G86" s="13">
        <v>228272227.56</v>
      </c>
      <c r="H86" s="47"/>
      <c r="I86" s="14">
        <f>G86/3</f>
        <v>76090742.519999996</v>
      </c>
      <c r="J86" s="46"/>
      <c r="K86" s="13">
        <v>240058214.94</v>
      </c>
      <c r="L86" s="47"/>
      <c r="M86" s="14">
        <f>K86/3</f>
        <v>80019404.980000004</v>
      </c>
      <c r="N86" s="15"/>
      <c r="O86" s="13">
        <v>289056739.75</v>
      </c>
      <c r="P86" s="47"/>
      <c r="Q86" s="14">
        <f>O86/3</f>
        <v>96352246.583333328</v>
      </c>
      <c r="R86" s="46"/>
      <c r="S86" s="7"/>
      <c r="T86" s="7"/>
      <c r="U86" s="7"/>
    </row>
    <row r="87" spans="1:21" x14ac:dyDescent="0.25">
      <c r="A87" s="6" t="s">
        <v>3</v>
      </c>
      <c r="B87" s="16">
        <v>0.9</v>
      </c>
      <c r="C87" s="43">
        <v>923108841.44000006</v>
      </c>
      <c r="D87" s="63">
        <f t="shared" ref="D87:D100" si="24">C87/3</f>
        <v>307702947.14666671</v>
      </c>
      <c r="E87" s="70">
        <f>D87/E86</f>
        <v>3.6346482415163934</v>
      </c>
      <c r="F87" s="18"/>
      <c r="G87" s="44">
        <v>853127986.30999994</v>
      </c>
      <c r="H87" s="48">
        <f t="shared" ref="H87:H100" si="25">G87/3</f>
        <v>284375995.43666667</v>
      </c>
      <c r="I87" s="39">
        <f>H87/I86</f>
        <v>3.7373271178411769</v>
      </c>
      <c r="J87" s="19"/>
      <c r="K87" s="44">
        <v>954687582.5</v>
      </c>
      <c r="L87" s="48">
        <f t="shared" ref="L87:L100" si="26">K87/3</f>
        <v>318229194.16666669</v>
      </c>
      <c r="M87" s="39">
        <f>L87/M86</f>
        <v>3.9769002812030991</v>
      </c>
      <c r="N87" s="18"/>
      <c r="O87" s="43">
        <v>835866979.05999994</v>
      </c>
      <c r="P87" s="63">
        <f t="shared" ref="P87:P100" si="27">O87/3</f>
        <v>278622326.35333329</v>
      </c>
      <c r="Q87" s="39">
        <f>P87/Q86</f>
        <v>2.8917055515914498</v>
      </c>
      <c r="R87" s="19"/>
      <c r="S87" s="7"/>
      <c r="T87" s="7"/>
      <c r="U87" s="7"/>
    </row>
    <row r="88" spans="1:21" x14ac:dyDescent="0.25">
      <c r="A88" s="6" t="s">
        <v>15</v>
      </c>
      <c r="B88" s="16">
        <v>1.26</v>
      </c>
      <c r="C88" s="43">
        <v>4681544974.3100004</v>
      </c>
      <c r="D88" s="63">
        <f t="shared" si="24"/>
        <v>1560514991.4366667</v>
      </c>
      <c r="E88" s="70">
        <f>D88/E86</f>
        <v>18.433112591481702</v>
      </c>
      <c r="F88" s="18"/>
      <c r="G88" s="44">
        <v>4338120451.8100004</v>
      </c>
      <c r="H88" s="48">
        <f t="shared" si="25"/>
        <v>1446040150.6033335</v>
      </c>
      <c r="I88" s="39">
        <f>H88/I86</f>
        <v>19.004153497690609</v>
      </c>
      <c r="J88" s="19"/>
      <c r="K88" s="44">
        <v>4814488447</v>
      </c>
      <c r="L88" s="48">
        <f t="shared" si="26"/>
        <v>1604829482.3333333</v>
      </c>
      <c r="M88" s="39">
        <f>L88/M86</f>
        <v>20.05550382103495</v>
      </c>
      <c r="N88" s="18"/>
      <c r="O88" s="43">
        <v>4225221071.0599999</v>
      </c>
      <c r="P88" s="63">
        <f t="shared" si="27"/>
        <v>1408407023.6866667</v>
      </c>
      <c r="Q88" s="39">
        <f>P88/Q86</f>
        <v>14.617272286106591</v>
      </c>
      <c r="R88" s="19"/>
      <c r="S88" s="7"/>
      <c r="T88" s="7"/>
      <c r="U88" s="7"/>
    </row>
    <row r="89" spans="1:21" x14ac:dyDescent="0.25">
      <c r="A89" s="6" t="s">
        <v>4</v>
      </c>
      <c r="B89" s="16">
        <v>1.33</v>
      </c>
      <c r="C89" s="43">
        <v>1774021360</v>
      </c>
      <c r="D89" s="63">
        <f t="shared" si="24"/>
        <v>591340453.33333337</v>
      </c>
      <c r="E89" s="70">
        <f>D89/E86</f>
        <v>6.9850307212723433</v>
      </c>
      <c r="F89" s="18"/>
      <c r="G89" s="44">
        <v>1683653105.3099999</v>
      </c>
      <c r="H89" s="48">
        <f t="shared" si="25"/>
        <v>561217701.76999998</v>
      </c>
      <c r="I89" s="39">
        <f>H89/I86</f>
        <v>7.375637077302633</v>
      </c>
      <c r="J89" s="19"/>
      <c r="K89" s="44">
        <v>2017499775.1199999</v>
      </c>
      <c r="L89" s="48">
        <f t="shared" si="26"/>
        <v>672499925.03999996</v>
      </c>
      <c r="M89" s="39">
        <f>L89/M86</f>
        <v>8.4042105187870888</v>
      </c>
      <c r="N89" s="18"/>
      <c r="O89" s="43">
        <v>1703705420</v>
      </c>
      <c r="P89" s="63">
        <f t="shared" si="27"/>
        <v>567901806.66666663</v>
      </c>
      <c r="Q89" s="39">
        <f>P89/Q86</f>
        <v>5.8940172835046303</v>
      </c>
      <c r="R89" s="19"/>
      <c r="S89" s="7"/>
      <c r="T89" s="7"/>
      <c r="U89" s="23"/>
    </row>
    <row r="90" spans="1:21" x14ac:dyDescent="0.25">
      <c r="A90" s="6" t="s">
        <v>5</v>
      </c>
      <c r="B90" s="16">
        <v>1.47</v>
      </c>
      <c r="C90" s="43">
        <v>175654312.62</v>
      </c>
      <c r="D90" s="63">
        <f t="shared" si="24"/>
        <v>58551437.539999999</v>
      </c>
      <c r="E90" s="70">
        <f>D90/E86</f>
        <v>0.69162119331791816</v>
      </c>
      <c r="F90" s="18"/>
      <c r="G90" s="44">
        <v>167481375.25</v>
      </c>
      <c r="H90" s="48">
        <f t="shared" si="25"/>
        <v>55827125.083333336</v>
      </c>
      <c r="I90" s="39">
        <f>H90/I86</f>
        <v>0.73369142203678073</v>
      </c>
      <c r="J90" s="19"/>
      <c r="K90" s="44">
        <v>205844061</v>
      </c>
      <c r="L90" s="48">
        <f t="shared" si="26"/>
        <v>68614687</v>
      </c>
      <c r="M90" s="39">
        <f>L90/M86</f>
        <v>0.85747559629004377</v>
      </c>
      <c r="N90" s="18"/>
      <c r="O90" s="43">
        <v>194150031.62</v>
      </c>
      <c r="P90" s="63">
        <f t="shared" si="27"/>
        <v>64716677.206666671</v>
      </c>
      <c r="Q90" s="39">
        <f>P90/Q86</f>
        <v>0.67166754799738249</v>
      </c>
      <c r="R90" s="19"/>
      <c r="S90" s="23"/>
      <c r="T90" s="7"/>
      <c r="U90" s="23"/>
    </row>
    <row r="91" spans="1:21" x14ac:dyDescent="0.25">
      <c r="A91" s="6" t="s">
        <v>16</v>
      </c>
      <c r="B91" s="16">
        <v>1.6</v>
      </c>
      <c r="C91" s="43">
        <v>727000199.44000006</v>
      </c>
      <c r="D91" s="63">
        <f t="shared" si="24"/>
        <v>242333399.81333336</v>
      </c>
      <c r="E91" s="70">
        <f>D91/E86</f>
        <v>2.8624901830153391</v>
      </c>
      <c r="F91" s="18"/>
      <c r="G91" s="44">
        <v>658618649.5</v>
      </c>
      <c r="H91" s="48">
        <f t="shared" si="25"/>
        <v>219539549.83333334</v>
      </c>
      <c r="I91" s="39">
        <f>H91/I86</f>
        <v>2.885233374817294</v>
      </c>
      <c r="J91" s="19"/>
      <c r="K91" s="44">
        <v>761640885.44000006</v>
      </c>
      <c r="L91" s="48">
        <f t="shared" si="26"/>
        <v>253880295.14666668</v>
      </c>
      <c r="M91" s="39">
        <f>L91/M86</f>
        <v>3.1727341038104613</v>
      </c>
      <c r="N91" s="18"/>
      <c r="O91" s="43">
        <v>670196519.05999994</v>
      </c>
      <c r="P91" s="63">
        <f t="shared" si="27"/>
        <v>223398839.68666664</v>
      </c>
      <c r="Q91" s="39">
        <f>P91/Q86</f>
        <v>2.3185638903961934</v>
      </c>
      <c r="R91" s="19"/>
      <c r="S91" s="23"/>
      <c r="T91" s="7"/>
      <c r="U91" s="23"/>
    </row>
    <row r="92" spans="1:21" x14ac:dyDescent="0.25">
      <c r="A92" s="6" t="s">
        <v>6</v>
      </c>
      <c r="B92" s="16">
        <v>1.91</v>
      </c>
      <c r="C92" s="43">
        <v>19967559.75</v>
      </c>
      <c r="D92" s="63">
        <f t="shared" si="24"/>
        <v>6655853.25</v>
      </c>
      <c r="E92" s="70">
        <f>D92/E86</f>
        <v>7.8620258711310606E-2</v>
      </c>
      <c r="F92" s="18"/>
      <c r="G92" s="44">
        <v>19382863.620000001</v>
      </c>
      <c r="H92" s="48">
        <f t="shared" si="25"/>
        <v>6460954.54</v>
      </c>
      <c r="I92" s="39">
        <f>H92/I86</f>
        <v>8.4911177444506825E-2</v>
      </c>
      <c r="J92" s="19"/>
      <c r="K92" s="44">
        <v>21945846.059999999</v>
      </c>
      <c r="L92" s="48">
        <f t="shared" si="26"/>
        <v>7315282.0199999996</v>
      </c>
      <c r="M92" s="39">
        <f>L92/M86</f>
        <v>9.1418850487933218E-2</v>
      </c>
      <c r="N92" s="18"/>
      <c r="O92" s="43">
        <v>22776005.690000001</v>
      </c>
      <c r="P92" s="63">
        <f t="shared" si="27"/>
        <v>7592001.8966666674</v>
      </c>
      <c r="Q92" s="39">
        <f>P92/Q86</f>
        <v>7.879423849344791E-2</v>
      </c>
      <c r="R92" s="19"/>
      <c r="S92" s="23"/>
      <c r="T92" s="7"/>
      <c r="U92" s="23"/>
    </row>
    <row r="93" spans="1:21" x14ac:dyDescent="0.25">
      <c r="A93" s="6" t="s">
        <v>7</v>
      </c>
      <c r="B93" s="16">
        <v>2.2000000000000002</v>
      </c>
      <c r="C93" s="43">
        <v>33403543.620000001</v>
      </c>
      <c r="D93" s="63">
        <f t="shared" si="24"/>
        <v>11134514.540000001</v>
      </c>
      <c r="E93" s="70">
        <f>D93/E86</f>
        <v>0.13152309416672456</v>
      </c>
      <c r="F93" s="18"/>
      <c r="G93" s="44">
        <v>27806264</v>
      </c>
      <c r="H93" s="48">
        <f t="shared" si="25"/>
        <v>9268754.666666666</v>
      </c>
      <c r="I93" s="39">
        <f>H93/I86</f>
        <v>0.12181185726017103</v>
      </c>
      <c r="J93" s="19"/>
      <c r="K93" s="49">
        <v>31324374.690000001</v>
      </c>
      <c r="L93" s="67">
        <f t="shared" si="26"/>
        <v>10441458.23</v>
      </c>
      <c r="M93" s="69">
        <f>L93/M86</f>
        <v>0.13048657675734693</v>
      </c>
      <c r="N93" s="18"/>
      <c r="O93" s="43">
        <v>27446103.190000001</v>
      </c>
      <c r="P93" s="63">
        <f t="shared" si="27"/>
        <v>9148701.0633333344</v>
      </c>
      <c r="Q93" s="39">
        <f>P93/Q86</f>
        <v>9.4950573419383497E-2</v>
      </c>
      <c r="R93" s="19"/>
      <c r="S93" s="23"/>
      <c r="T93" s="7"/>
      <c r="U93" s="23"/>
    </row>
    <row r="94" spans="1:21" x14ac:dyDescent="0.25">
      <c r="A94" s="6" t="s">
        <v>8</v>
      </c>
      <c r="B94" s="16">
        <v>3.25</v>
      </c>
      <c r="C94" s="43">
        <v>384777661.56</v>
      </c>
      <c r="D94" s="63">
        <f t="shared" si="24"/>
        <v>128259220.52</v>
      </c>
      <c r="E94" s="70">
        <f>D94/E86</f>
        <v>1.5150233517233029</v>
      </c>
      <c r="F94" s="18"/>
      <c r="G94" s="44">
        <v>363469032.81</v>
      </c>
      <c r="H94" s="48">
        <f t="shared" si="25"/>
        <v>121156344.27</v>
      </c>
      <c r="I94" s="39">
        <f>H94/I86</f>
        <v>1.59226129562548</v>
      </c>
      <c r="J94" s="19"/>
      <c r="K94" s="49">
        <v>413116068.31</v>
      </c>
      <c r="L94" s="67">
        <f t="shared" si="26"/>
        <v>137705356.10333332</v>
      </c>
      <c r="M94" s="69">
        <f>L94/M86</f>
        <v>1.7208995260306086</v>
      </c>
      <c r="N94" s="18"/>
      <c r="O94" s="43">
        <v>348916410.81</v>
      </c>
      <c r="P94" s="63">
        <f t="shared" si="27"/>
        <v>116305470.27</v>
      </c>
      <c r="Q94" s="39">
        <f>P94/Q86</f>
        <v>1.2070862319687532</v>
      </c>
      <c r="R94" s="19"/>
      <c r="S94" s="23"/>
      <c r="T94" s="7"/>
      <c r="U94" s="23"/>
    </row>
    <row r="95" spans="1:21" x14ac:dyDescent="0.25">
      <c r="A95" s="6" t="s">
        <v>9</v>
      </c>
      <c r="B95" s="16">
        <v>4.54</v>
      </c>
      <c r="C95" s="43">
        <v>226347965.69</v>
      </c>
      <c r="D95" s="63">
        <f t="shared" si="24"/>
        <v>75449321.896666661</v>
      </c>
      <c r="E95" s="70">
        <f>D95/E86</f>
        <v>0.89122235486620527</v>
      </c>
      <c r="F95" s="18"/>
      <c r="G95" s="44">
        <v>242440697.5</v>
      </c>
      <c r="H95" s="48">
        <f t="shared" si="25"/>
        <v>80813565.833333328</v>
      </c>
      <c r="I95" s="39">
        <f>H95/I86</f>
        <v>1.0620683036716585</v>
      </c>
      <c r="J95" s="19"/>
      <c r="K95" s="49">
        <v>238140485.5</v>
      </c>
      <c r="L95" s="67">
        <f t="shared" si="26"/>
        <v>79380161.833333328</v>
      </c>
      <c r="M95" s="69">
        <f>L95/M86</f>
        <v>0.99201139839984509</v>
      </c>
      <c r="N95" s="33"/>
      <c r="O95" s="43">
        <v>239404803.56</v>
      </c>
      <c r="P95" s="63">
        <f t="shared" si="27"/>
        <v>79801601.186666667</v>
      </c>
      <c r="Q95" s="39">
        <f>P95/Q86</f>
        <v>0.82822771670038531</v>
      </c>
      <c r="R95" s="19"/>
      <c r="S95" s="23"/>
      <c r="T95" s="7"/>
      <c r="U95" s="23"/>
    </row>
    <row r="96" spans="1:21" x14ac:dyDescent="0.25">
      <c r="A96" s="38" t="s">
        <v>10</v>
      </c>
      <c r="B96" s="16">
        <v>5.3</v>
      </c>
      <c r="C96" s="50">
        <v>996154874.44000006</v>
      </c>
      <c r="D96" s="52">
        <f t="shared" si="24"/>
        <v>332051624.81333333</v>
      </c>
      <c r="E96" s="57">
        <f>D96/E86</f>
        <v>3.9222596514331673</v>
      </c>
      <c r="F96" s="53"/>
      <c r="G96" s="50">
        <v>931510051.5</v>
      </c>
      <c r="H96" s="52">
        <f t="shared" si="25"/>
        <v>310503350.5</v>
      </c>
      <c r="I96" s="57">
        <f>H96/I86</f>
        <v>4.0806981272181178</v>
      </c>
      <c r="J96" s="51"/>
      <c r="K96" s="50">
        <v>1037348513.8099999</v>
      </c>
      <c r="L96" s="52">
        <f t="shared" si="26"/>
        <v>345782837.93666667</v>
      </c>
      <c r="M96" s="57">
        <f>L96/M86</f>
        <v>4.3212373051648081</v>
      </c>
      <c r="N96" s="23"/>
      <c r="O96" s="50">
        <v>921767564.55999994</v>
      </c>
      <c r="P96" s="52">
        <f t="shared" si="27"/>
        <v>307255854.85333329</v>
      </c>
      <c r="Q96" s="57">
        <f>P96/Q86</f>
        <v>3.1888810665934315</v>
      </c>
      <c r="R96" s="54"/>
      <c r="S96" s="23"/>
      <c r="T96" s="7"/>
      <c r="U96" s="23"/>
    </row>
    <row r="97" spans="1:21" x14ac:dyDescent="0.25">
      <c r="A97" s="6" t="s">
        <v>11</v>
      </c>
      <c r="B97" s="16">
        <v>6.8</v>
      </c>
      <c r="C97" s="55">
        <v>11753583.75</v>
      </c>
      <c r="D97" s="64">
        <f t="shared" si="24"/>
        <v>3917861.25</v>
      </c>
      <c r="E97" s="71">
        <f>D97/E86</f>
        <v>4.6278554153822246E-2</v>
      </c>
      <c r="F97" s="7"/>
      <c r="G97" s="134">
        <v>11841475.060000001</v>
      </c>
      <c r="H97" s="56">
        <f t="shared" si="25"/>
        <v>3947158.3533333335</v>
      </c>
      <c r="I97" s="57">
        <f>H97/I86</f>
        <v>5.1874357150554114E-2</v>
      </c>
      <c r="J97" s="26"/>
      <c r="K97" s="50">
        <v>13811450.560000001</v>
      </c>
      <c r="L97" s="52">
        <f t="shared" si="26"/>
        <v>4603816.8533333335</v>
      </c>
      <c r="M97" s="57">
        <f>L97/M86</f>
        <v>5.7533755149566636E-2</v>
      </c>
      <c r="N97" s="23"/>
      <c r="O97" s="50">
        <v>12655934.689999999</v>
      </c>
      <c r="P97" s="52">
        <f t="shared" si="27"/>
        <v>4218644.8966666665</v>
      </c>
      <c r="Q97" s="57">
        <f>P97/Q86</f>
        <v>4.3783565472114198E-2</v>
      </c>
      <c r="R97" s="54"/>
      <c r="S97" s="23"/>
      <c r="T97" s="7"/>
      <c r="U97" s="23"/>
    </row>
    <row r="98" spans="1:21" x14ac:dyDescent="0.25">
      <c r="A98" s="6" t="s">
        <v>12</v>
      </c>
      <c r="B98" s="16">
        <v>7.42</v>
      </c>
      <c r="C98" s="55">
        <v>6267654.5599999996</v>
      </c>
      <c r="D98" s="64">
        <f t="shared" si="24"/>
        <v>2089218.1866666665</v>
      </c>
      <c r="E98" s="71">
        <f>D98/E86</f>
        <v>2.467825959656015E-2</v>
      </c>
      <c r="F98" s="7"/>
      <c r="G98" s="134">
        <v>5689215.25</v>
      </c>
      <c r="H98" s="56">
        <f t="shared" si="25"/>
        <v>1896405.0833333333</v>
      </c>
      <c r="I98" s="57">
        <f>H98/I86</f>
        <v>2.4922940958749015E-2</v>
      </c>
      <c r="J98" s="26"/>
      <c r="K98" s="50">
        <v>6263691.1200000001</v>
      </c>
      <c r="L98" s="52">
        <f t="shared" si="26"/>
        <v>2087897.04</v>
      </c>
      <c r="M98" s="57">
        <f>L98/M86</f>
        <v>2.6092383972635733E-2</v>
      </c>
      <c r="N98" s="23"/>
      <c r="O98" s="50">
        <v>5921009.5</v>
      </c>
      <c r="P98" s="52">
        <f t="shared" si="27"/>
        <v>1973669.8333333333</v>
      </c>
      <c r="Q98" s="57">
        <f>P98/Q86</f>
        <v>2.0483900514206916E-2</v>
      </c>
      <c r="R98" s="54"/>
      <c r="S98" s="23"/>
      <c r="T98" s="7"/>
      <c r="U98" s="23"/>
    </row>
    <row r="99" spans="1:21" x14ac:dyDescent="0.25">
      <c r="A99" s="6" t="s">
        <v>13</v>
      </c>
      <c r="B99" s="16">
        <v>7.72</v>
      </c>
      <c r="C99" s="55">
        <v>6489464.8099999996</v>
      </c>
      <c r="D99" s="64">
        <f t="shared" si="24"/>
        <v>2163154.9366666665</v>
      </c>
      <c r="E99" s="71">
        <f>D99/E86</f>
        <v>2.5551615152179331E-2</v>
      </c>
      <c r="F99" s="7"/>
      <c r="G99" s="134">
        <v>6047831</v>
      </c>
      <c r="H99" s="56">
        <f t="shared" si="25"/>
        <v>2015943.6666666667</v>
      </c>
      <c r="I99" s="57">
        <f>H99/I86</f>
        <v>2.649394131141233E-2</v>
      </c>
      <c r="J99" s="26"/>
      <c r="K99" s="50">
        <v>6450767.5599999996</v>
      </c>
      <c r="L99" s="52">
        <f t="shared" si="26"/>
        <v>2150255.853333333</v>
      </c>
      <c r="M99" s="57">
        <f>L99/M86</f>
        <v>2.6871680111477541E-2</v>
      </c>
      <c r="N99" s="23"/>
      <c r="O99" s="50">
        <v>6247762.5</v>
      </c>
      <c r="P99" s="52">
        <f t="shared" si="27"/>
        <v>2082587.5</v>
      </c>
      <c r="Q99" s="57">
        <f>P99/Q86</f>
        <v>2.1614311797066479E-2</v>
      </c>
      <c r="R99" s="54"/>
      <c r="S99" s="7"/>
      <c r="T99" s="7"/>
      <c r="U99" s="7"/>
    </row>
    <row r="100" spans="1:21" x14ac:dyDescent="0.25">
      <c r="A100" s="6" t="s">
        <v>14</v>
      </c>
      <c r="B100" s="16">
        <v>8.5</v>
      </c>
      <c r="C100" s="55">
        <v>902492.56</v>
      </c>
      <c r="D100" s="64">
        <f t="shared" si="24"/>
        <v>300830.85333333333</v>
      </c>
      <c r="E100" s="71">
        <f>D100/E86</f>
        <v>3.5534737063818234E-3</v>
      </c>
      <c r="F100" s="7"/>
      <c r="G100" s="50">
        <v>723152.25</v>
      </c>
      <c r="H100" s="52">
        <f t="shared" si="25"/>
        <v>241050.75</v>
      </c>
      <c r="I100" s="57">
        <f>H100/I86</f>
        <v>3.1679379385296607E-3</v>
      </c>
      <c r="J100" s="26"/>
      <c r="K100" s="50">
        <v>945734.44</v>
      </c>
      <c r="L100" s="52">
        <f t="shared" si="26"/>
        <v>315244.8133333333</v>
      </c>
      <c r="M100" s="57">
        <f>L100/M86</f>
        <v>3.939604567318707E-3</v>
      </c>
      <c r="N100" s="23"/>
      <c r="O100" s="50">
        <v>795367.12</v>
      </c>
      <c r="P100" s="52">
        <f t="shared" si="27"/>
        <v>265122.37333333335</v>
      </c>
      <c r="Q100" s="57">
        <f>P100/Q86</f>
        <v>2.7515951390301393E-3</v>
      </c>
      <c r="R100" s="54"/>
      <c r="S100" s="7"/>
      <c r="T100" s="7"/>
      <c r="U100" s="7"/>
    </row>
    <row r="101" spans="1:21" x14ac:dyDescent="0.25">
      <c r="A101" s="6" t="s">
        <v>33</v>
      </c>
      <c r="B101" s="16" t="s">
        <v>34</v>
      </c>
      <c r="C101" s="44">
        <v>6489464.8099999996</v>
      </c>
      <c r="D101" s="130">
        <f t="shared" ref="D101:D108" si="28">C101/3</f>
        <v>2163154.9366666665</v>
      </c>
      <c r="E101" s="147">
        <f>D101/E86</f>
        <v>2.5551615152179331E-2</v>
      </c>
      <c r="G101" s="55">
        <v>6047831</v>
      </c>
      <c r="H101" s="130">
        <f t="shared" ref="H101:H108" si="29">G101/3</f>
        <v>2015943.6666666667</v>
      </c>
      <c r="I101" s="147">
        <f>H101/I86</f>
        <v>2.649394131141233E-2</v>
      </c>
      <c r="J101" s="93"/>
      <c r="K101" s="140">
        <v>6450767.5599999996</v>
      </c>
      <c r="L101" s="141">
        <f t="shared" ref="L101:L108" si="30">K101/3</f>
        <v>2150255.853333333</v>
      </c>
      <c r="M101" s="150">
        <f>L101/M86</f>
        <v>2.6871680111477541E-2</v>
      </c>
      <c r="O101" s="135">
        <v>6247762.5</v>
      </c>
      <c r="P101" s="141">
        <f t="shared" ref="P101:P108" si="31">O101/3</f>
        <v>2082587.5</v>
      </c>
      <c r="Q101" s="150">
        <f>P101/Q86</f>
        <v>2.1614311797066479E-2</v>
      </c>
      <c r="R101" s="127"/>
    </row>
    <row r="102" spans="1:21" x14ac:dyDescent="0.25">
      <c r="A102" s="6" t="s">
        <v>35</v>
      </c>
      <c r="B102" s="16" t="s">
        <v>36</v>
      </c>
      <c r="C102" s="44">
        <v>7217539.0599999996</v>
      </c>
      <c r="D102" s="130">
        <f t="shared" si="28"/>
        <v>2405846.353333333</v>
      </c>
      <c r="E102" s="147">
        <f>D102/E86</f>
        <v>2.8418334301275324E-2</v>
      </c>
      <c r="G102" s="55">
        <v>6775677.3099999996</v>
      </c>
      <c r="H102" s="130">
        <f t="shared" si="29"/>
        <v>2258559.103333333</v>
      </c>
      <c r="I102" s="147">
        <f>H102/I86</f>
        <v>2.9682442680063009E-2</v>
      </c>
      <c r="J102" s="93"/>
      <c r="K102" s="140">
        <v>7964021.1900000004</v>
      </c>
      <c r="L102" s="141">
        <f t="shared" si="30"/>
        <v>2654673.73</v>
      </c>
      <c r="M102" s="150">
        <f>L102/M86</f>
        <v>3.3175374531509046E-2</v>
      </c>
      <c r="O102" s="135">
        <v>7035894</v>
      </c>
      <c r="P102" s="141">
        <f t="shared" si="31"/>
        <v>2345298</v>
      </c>
      <c r="Q102" s="150">
        <f>P102/Q86</f>
        <v>2.4340875103224437E-2</v>
      </c>
      <c r="R102" s="127"/>
    </row>
    <row r="103" spans="1:21" ht="15.75" x14ac:dyDescent="0.25">
      <c r="A103" s="6" t="s">
        <v>37</v>
      </c>
      <c r="B103" s="16" t="s">
        <v>38</v>
      </c>
      <c r="C103" s="44">
        <v>144218420.69</v>
      </c>
      <c r="D103" s="131">
        <f t="shared" si="28"/>
        <v>48072806.896666668</v>
      </c>
      <c r="E103" s="148">
        <f>D103/E86</f>
        <v>0.56784552982666958</v>
      </c>
      <c r="F103" s="125"/>
      <c r="G103" s="55">
        <v>138073207.94</v>
      </c>
      <c r="H103" s="130">
        <f t="shared" si="29"/>
        <v>46024402.646666668</v>
      </c>
      <c r="I103" s="148">
        <f>H103/I86</f>
        <v>0.60486205183987307</v>
      </c>
      <c r="J103" s="93"/>
      <c r="K103" s="140">
        <v>155673211.94</v>
      </c>
      <c r="L103" s="142">
        <f t="shared" si="30"/>
        <v>51891070.646666668</v>
      </c>
      <c r="M103" s="150">
        <f>L103/M86</f>
        <v>0.64848108605201815</v>
      </c>
      <c r="N103" s="125"/>
      <c r="O103" s="135">
        <v>139058650.62</v>
      </c>
      <c r="P103" s="142">
        <f t="shared" si="31"/>
        <v>46352883.539999999</v>
      </c>
      <c r="Q103" s="150">
        <f>P103/Q86</f>
        <v>0.48107735090442572</v>
      </c>
      <c r="R103" s="127"/>
    </row>
    <row r="104" spans="1:21" ht="15.75" x14ac:dyDescent="0.25">
      <c r="A104" s="6" t="s">
        <v>39</v>
      </c>
      <c r="B104" s="16" t="s">
        <v>41</v>
      </c>
      <c r="C104" s="44">
        <v>383257229.44</v>
      </c>
      <c r="D104" s="131">
        <f t="shared" si="28"/>
        <v>127752409.81333333</v>
      </c>
      <c r="E104" s="148">
        <f>D104/E86</f>
        <v>1.5090368031352919</v>
      </c>
      <c r="F104" s="126"/>
      <c r="G104" s="55">
        <v>409838356</v>
      </c>
      <c r="H104" s="130">
        <f t="shared" si="29"/>
        <v>136612785.33333334</v>
      </c>
      <c r="I104" s="148">
        <f>H104/I86</f>
        <v>1.7953929848617982</v>
      </c>
      <c r="J104" s="93"/>
      <c r="K104" s="140">
        <v>317017664.38</v>
      </c>
      <c r="L104" s="143">
        <f t="shared" si="30"/>
        <v>105672554.79333334</v>
      </c>
      <c r="M104" s="150">
        <f>L104/M86</f>
        <v>1.3205866104571142</v>
      </c>
      <c r="N104" s="91"/>
      <c r="O104" s="135">
        <v>311772755.5</v>
      </c>
      <c r="P104" s="142">
        <f t="shared" si="31"/>
        <v>103924251.83333333</v>
      </c>
      <c r="Q104" s="150">
        <f>P104/Q86</f>
        <v>1.0785867015923818</v>
      </c>
      <c r="R104" s="146"/>
      <c r="T104" s="98"/>
    </row>
    <row r="105" spans="1:21" ht="15.75" x14ac:dyDescent="0.25">
      <c r="A105" s="6" t="s">
        <v>40</v>
      </c>
      <c r="B105" s="16" t="s">
        <v>42</v>
      </c>
      <c r="C105" s="44">
        <v>207084862.19</v>
      </c>
      <c r="D105" s="131">
        <f t="shared" si="28"/>
        <v>69028287.396666661</v>
      </c>
      <c r="E105" s="148">
        <f>D105/E86</f>
        <v>0.81537582180385881</v>
      </c>
      <c r="F105" s="4"/>
      <c r="G105" s="55">
        <v>213662651.62</v>
      </c>
      <c r="H105" s="130">
        <f t="shared" si="29"/>
        <v>71220883.873333335</v>
      </c>
      <c r="I105" s="148">
        <f>H105/I86</f>
        <v>0.9359993280997797</v>
      </c>
      <c r="J105" s="93"/>
      <c r="K105" s="140">
        <v>217083909.69</v>
      </c>
      <c r="L105" s="142">
        <f t="shared" si="30"/>
        <v>72361303.230000004</v>
      </c>
      <c r="M105" s="150">
        <f>L105/M86</f>
        <v>0.90429694207406242</v>
      </c>
      <c r="N105" s="139"/>
      <c r="O105" s="135">
        <v>208438431.62</v>
      </c>
      <c r="P105" s="143">
        <f t="shared" si="31"/>
        <v>69479477.206666663</v>
      </c>
      <c r="Q105" s="150">
        <f>P105/Q86</f>
        <v>0.72109867356932988</v>
      </c>
      <c r="R105" s="127"/>
    </row>
    <row r="106" spans="1:21" x14ac:dyDescent="0.25">
      <c r="A106" s="6" t="s">
        <v>43</v>
      </c>
      <c r="B106" s="16" t="s">
        <v>46</v>
      </c>
      <c r="C106" s="44">
        <v>9885368.6199999992</v>
      </c>
      <c r="D106" s="131">
        <f t="shared" si="28"/>
        <v>3295122.8733333331</v>
      </c>
      <c r="E106" s="147">
        <f>D106/E86</f>
        <v>3.8922644934670673E-2</v>
      </c>
      <c r="F106" s="5"/>
      <c r="G106" s="55">
        <v>6788480.1900000004</v>
      </c>
      <c r="H106" s="130">
        <f t="shared" si="29"/>
        <v>2262826.73</v>
      </c>
      <c r="I106" s="147">
        <f>H106/I86</f>
        <v>2.9738528696907244E-2</v>
      </c>
      <c r="J106" s="93"/>
      <c r="K106" s="140">
        <v>8408988.3100000005</v>
      </c>
      <c r="L106" s="142">
        <f t="shared" si="30"/>
        <v>2802996.1033333335</v>
      </c>
      <c r="M106" s="150">
        <f>L106/M86</f>
        <v>3.5028954589626259E-2</v>
      </c>
      <c r="N106" s="5"/>
      <c r="O106" s="135">
        <v>8342829</v>
      </c>
      <c r="P106" s="142">
        <f t="shared" si="31"/>
        <v>2780943</v>
      </c>
      <c r="Q106" s="150">
        <f>P106/Q86</f>
        <v>2.8862253850975985E-2</v>
      </c>
      <c r="R106" s="127"/>
    </row>
    <row r="107" spans="1:21" x14ac:dyDescent="0.25">
      <c r="A107" s="6" t="s">
        <v>44</v>
      </c>
      <c r="B107" s="16" t="s">
        <v>47</v>
      </c>
      <c r="C107" s="44">
        <v>33932556.310000002</v>
      </c>
      <c r="D107" s="131">
        <f t="shared" si="28"/>
        <v>11310852.103333334</v>
      </c>
      <c r="E107" s="147">
        <f>D107/E86</f>
        <v>0.13360602843962019</v>
      </c>
      <c r="F107" s="124"/>
      <c r="G107" s="55">
        <v>26590358.120000001</v>
      </c>
      <c r="H107" s="137">
        <f t="shared" si="29"/>
        <v>8863452.706666667</v>
      </c>
      <c r="I107" s="147">
        <f>H107/I86</f>
        <v>0.11648529654362305</v>
      </c>
      <c r="J107" s="93"/>
      <c r="K107" s="140">
        <v>30672649.559999999</v>
      </c>
      <c r="L107" s="142">
        <f t="shared" si="30"/>
        <v>10224216.52</v>
      </c>
      <c r="M107" s="150">
        <f>L107/M86</f>
        <v>0.1277717139055887</v>
      </c>
      <c r="N107" s="5"/>
      <c r="O107" s="135">
        <v>25278497.690000001</v>
      </c>
      <c r="P107" s="142">
        <f t="shared" si="31"/>
        <v>8426165.8966666665</v>
      </c>
      <c r="Q107" s="150">
        <f>P107/Q86</f>
        <v>8.7451680634960879E-2</v>
      </c>
      <c r="R107" s="127"/>
    </row>
    <row r="108" spans="1:21" x14ac:dyDescent="0.25">
      <c r="A108" s="6" t="s">
        <v>45</v>
      </c>
      <c r="B108" s="16" t="s">
        <v>48</v>
      </c>
      <c r="C108" s="111">
        <v>266810445.06</v>
      </c>
      <c r="D108" s="132">
        <f t="shared" si="28"/>
        <v>88936815.019999996</v>
      </c>
      <c r="E108" s="149">
        <f>D108/E86</f>
        <v>1.0505392987491686</v>
      </c>
      <c r="F108" s="133"/>
      <c r="G108" s="58">
        <v>250390681.19</v>
      </c>
      <c r="H108" s="138">
        <f t="shared" si="29"/>
        <v>83463560.396666661</v>
      </c>
      <c r="I108" s="149">
        <f>H108/I86</f>
        <v>1.0968950707075669</v>
      </c>
      <c r="J108" s="94"/>
      <c r="K108" s="144">
        <v>245454887.38</v>
      </c>
      <c r="L108" s="145">
        <f t="shared" si="30"/>
        <v>81818295.793333337</v>
      </c>
      <c r="M108" s="151">
        <f>L108/M86</f>
        <v>1.0224806822018102</v>
      </c>
      <c r="N108" s="128"/>
      <c r="O108" s="136">
        <v>249355732.31</v>
      </c>
      <c r="P108" s="145">
        <f t="shared" si="31"/>
        <v>83118577.436666667</v>
      </c>
      <c r="Q108" s="151">
        <f>P108/Q86</f>
        <v>0.86265323730442445</v>
      </c>
      <c r="R108" s="129"/>
    </row>
    <row r="109" spans="1:21" ht="15.75" x14ac:dyDescent="0.25">
      <c r="A109" s="4"/>
      <c r="B109" s="5"/>
      <c r="C109" s="72"/>
      <c r="D109" s="5"/>
      <c r="E109" s="5"/>
      <c r="F109" s="5"/>
      <c r="G109" s="5"/>
      <c r="H109" s="5"/>
      <c r="I109" s="73"/>
      <c r="J109" s="5"/>
      <c r="K109" s="73"/>
      <c r="L109" s="5"/>
      <c r="M109" s="73"/>
      <c r="N109" s="5"/>
      <c r="O109" s="72"/>
      <c r="P109" s="5"/>
      <c r="Q109" s="72"/>
    </row>
    <row r="110" spans="1:21" ht="15.75" x14ac:dyDescent="0.25">
      <c r="A110" s="4"/>
      <c r="B110" s="5"/>
      <c r="C110" s="72"/>
      <c r="D110" s="5"/>
      <c r="E110" s="72"/>
      <c r="F110" s="5"/>
      <c r="G110" s="72"/>
      <c r="H110" s="5"/>
      <c r="I110" s="72"/>
      <c r="J110" s="5"/>
      <c r="K110" s="73"/>
      <c r="L110" s="5"/>
      <c r="M110" s="73"/>
      <c r="N110" s="5"/>
      <c r="O110" s="72"/>
      <c r="P110" s="5"/>
      <c r="Q110" s="72"/>
    </row>
    <row r="111" spans="1:21" ht="15.75" x14ac:dyDescent="0.25">
      <c r="A111" s="4"/>
      <c r="B111" s="5"/>
      <c r="C111" s="72"/>
      <c r="D111" s="5"/>
      <c r="E111" s="72"/>
      <c r="F111" s="5"/>
      <c r="G111" s="72"/>
      <c r="H111" s="5"/>
      <c r="I111" s="5"/>
      <c r="J111" s="5"/>
      <c r="K111" s="72"/>
      <c r="L111" s="5"/>
      <c r="M111" s="73"/>
      <c r="N111" s="5"/>
      <c r="O111" s="5"/>
      <c r="P111" s="5"/>
      <c r="Q111" s="5"/>
    </row>
    <row r="112" spans="1:21" ht="15.75" x14ac:dyDescent="0.25">
      <c r="A112" s="4"/>
      <c r="B112" s="5"/>
      <c r="C112" s="72"/>
      <c r="D112" s="5"/>
      <c r="E112" s="73"/>
      <c r="F112" s="5"/>
      <c r="G112" s="72"/>
      <c r="H112" s="5"/>
      <c r="I112" s="73"/>
      <c r="J112" s="5"/>
      <c r="K112" s="72"/>
      <c r="L112" s="5"/>
      <c r="M112" s="72"/>
      <c r="N112" s="5"/>
      <c r="O112" s="72"/>
      <c r="P112" s="5"/>
      <c r="Q112" s="72"/>
    </row>
    <row r="113" spans="1:17" ht="15.75" x14ac:dyDescent="0.25">
      <c r="A113" s="4"/>
      <c r="B113" s="5"/>
      <c r="C113" s="72"/>
      <c r="D113" s="5"/>
      <c r="E113" s="72"/>
      <c r="F113" s="5"/>
      <c r="G113" s="5"/>
      <c r="H113" s="5"/>
      <c r="I113" s="72"/>
      <c r="J113" s="5"/>
      <c r="K113" s="73"/>
      <c r="L113" s="5"/>
      <c r="M113" s="73"/>
      <c r="N113" s="5"/>
      <c r="O113" s="72"/>
      <c r="P113" s="5"/>
      <c r="Q113" s="72"/>
    </row>
    <row r="114" spans="1:17" ht="15.75" x14ac:dyDescent="0.25">
      <c r="A114" s="4"/>
      <c r="B114" s="5"/>
      <c r="C114" s="72"/>
      <c r="D114" s="5"/>
      <c r="E114" s="72"/>
      <c r="F114" s="5"/>
      <c r="G114" s="73"/>
      <c r="H114" s="5"/>
      <c r="I114" s="5"/>
      <c r="J114" s="5"/>
      <c r="K114" s="73"/>
      <c r="L114" s="5"/>
      <c r="M114" s="5"/>
      <c r="N114" s="5"/>
      <c r="O114" s="73"/>
      <c r="P114" s="5"/>
      <c r="Q114" s="5"/>
    </row>
    <row r="115" spans="1:17" ht="15.75" x14ac:dyDescent="0.25">
      <c r="A115" s="4"/>
      <c r="B115" s="5"/>
      <c r="C115" s="72"/>
      <c r="D115" s="5"/>
      <c r="E115" s="72"/>
      <c r="F115" s="5"/>
      <c r="G115" s="72"/>
      <c r="H115" s="5"/>
      <c r="I115" s="72"/>
      <c r="J115" s="5"/>
      <c r="K115" s="73"/>
      <c r="L115" s="5"/>
      <c r="M115" s="73"/>
      <c r="N115" s="5"/>
      <c r="O115" s="72"/>
      <c r="P115" s="5"/>
      <c r="Q115" s="72"/>
    </row>
    <row r="116" spans="1:17" x14ac:dyDescent="0.25">
      <c r="A116" s="1"/>
      <c r="B116" s="5"/>
      <c r="C116" s="72"/>
      <c r="D116" s="74"/>
      <c r="E116" s="74"/>
      <c r="F116" s="74"/>
      <c r="G116" s="72"/>
      <c r="H116" s="74"/>
      <c r="I116" s="73"/>
      <c r="J116" s="74"/>
      <c r="K116" s="74"/>
      <c r="L116" s="74"/>
      <c r="M116" s="73"/>
      <c r="N116" s="74"/>
      <c r="O116" s="74"/>
      <c r="P116" s="74"/>
      <c r="Q116" s="72"/>
    </row>
    <row r="117" spans="1:17" x14ac:dyDescent="0.25">
      <c r="A117" s="1"/>
      <c r="B117" s="5"/>
      <c r="C117" s="72"/>
      <c r="D117" s="74"/>
      <c r="E117" s="74"/>
      <c r="F117" s="74"/>
      <c r="G117" s="72"/>
      <c r="H117" s="74"/>
      <c r="I117" s="74"/>
      <c r="J117" s="74"/>
      <c r="K117" s="73"/>
      <c r="L117" s="74"/>
      <c r="M117" s="73"/>
      <c r="N117" s="74"/>
      <c r="O117" s="72"/>
      <c r="P117" s="74"/>
      <c r="Q117" s="72"/>
    </row>
    <row r="118" spans="1:17" x14ac:dyDescent="0.25">
      <c r="A118" s="1"/>
      <c r="B118" s="5"/>
      <c r="C118" s="75"/>
      <c r="D118" s="74"/>
      <c r="E118" s="74"/>
      <c r="F118" s="74"/>
      <c r="G118" s="73"/>
      <c r="H118" s="74"/>
      <c r="I118" s="73"/>
      <c r="J118" s="74"/>
      <c r="K118" s="73"/>
      <c r="L118" s="74"/>
      <c r="M118" s="73"/>
      <c r="N118" s="74"/>
      <c r="O118" s="72"/>
      <c r="P118" s="74"/>
      <c r="Q118" s="72"/>
    </row>
    <row r="119" spans="1:17" x14ac:dyDescent="0.25">
      <c r="A119" s="1"/>
      <c r="B119" s="5"/>
      <c r="C119" s="72"/>
      <c r="D119" s="74"/>
      <c r="E119" s="72"/>
      <c r="F119" s="74"/>
      <c r="G119" s="74"/>
      <c r="H119" s="74"/>
      <c r="I119" s="73"/>
      <c r="J119" s="74"/>
      <c r="K119" s="74"/>
      <c r="L119" s="74"/>
      <c r="M119" s="73"/>
      <c r="N119" s="74"/>
      <c r="O119" s="74"/>
      <c r="P119" s="74"/>
      <c r="Q119" s="72"/>
    </row>
  </sheetData>
  <mergeCells count="32">
    <mergeCell ref="C1:F1"/>
    <mergeCell ref="G1:J1"/>
    <mergeCell ref="K1:N1"/>
    <mergeCell ref="O1:R1"/>
    <mergeCell ref="C2:F2"/>
    <mergeCell ref="G2:J2"/>
    <mergeCell ref="K2:N2"/>
    <mergeCell ref="O2:R2"/>
    <mergeCell ref="C28:F28"/>
    <mergeCell ref="G28:J28"/>
    <mergeCell ref="K28:N28"/>
    <mergeCell ref="O28:R28"/>
    <mergeCell ref="C29:F29"/>
    <mergeCell ref="G29:J29"/>
    <mergeCell ref="K29:N29"/>
    <mergeCell ref="O29:R29"/>
    <mergeCell ref="C56:F56"/>
    <mergeCell ref="G56:J56"/>
    <mergeCell ref="K56:N56"/>
    <mergeCell ref="O56:R56"/>
    <mergeCell ref="C57:F57"/>
    <mergeCell ref="G57:J57"/>
    <mergeCell ref="K57:N57"/>
    <mergeCell ref="O57:R57"/>
    <mergeCell ref="C83:F83"/>
    <mergeCell ref="G83:J83"/>
    <mergeCell ref="K83:N83"/>
    <mergeCell ref="O83:R83"/>
    <mergeCell ref="C84:F84"/>
    <mergeCell ref="G84:J84"/>
    <mergeCell ref="K84:N84"/>
    <mergeCell ref="O84:R8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18"/>
  <sheetViews>
    <sheetView tabSelected="1" workbookViewId="0">
      <selection activeCell="R11" sqref="R11"/>
    </sheetView>
  </sheetViews>
  <sheetFormatPr defaultRowHeight="15" x14ac:dyDescent="0.25"/>
  <cols>
    <col min="1" max="1" width="19.28515625" bestFit="1" customWidth="1"/>
    <col min="5" max="5" width="7.28515625" bestFit="1" customWidth="1"/>
  </cols>
  <sheetData>
    <row r="1" spans="1:18" ht="15.75" x14ac:dyDescent="0.25">
      <c r="A1" s="1" t="s">
        <v>58</v>
      </c>
      <c r="B1" s="1" t="s">
        <v>17</v>
      </c>
      <c r="C1" s="160" t="s">
        <v>54</v>
      </c>
      <c r="D1" s="167"/>
      <c r="E1" s="160" t="s">
        <v>54</v>
      </c>
      <c r="F1" s="167"/>
      <c r="G1" s="167" t="s">
        <v>53</v>
      </c>
      <c r="H1" s="161"/>
      <c r="I1" s="167" t="s">
        <v>53</v>
      </c>
      <c r="J1" s="161"/>
      <c r="K1" s="160" t="s">
        <v>52</v>
      </c>
      <c r="L1" s="161"/>
      <c r="M1" s="160" t="s">
        <v>52</v>
      </c>
      <c r="N1" s="161"/>
      <c r="O1" s="160" t="s">
        <v>51</v>
      </c>
      <c r="P1" s="161"/>
      <c r="Q1" s="160" t="s">
        <v>51</v>
      </c>
      <c r="R1" s="161"/>
    </row>
    <row r="2" spans="1:18" ht="15.75" x14ac:dyDescent="0.25">
      <c r="A2" s="2"/>
      <c r="B2" s="1"/>
      <c r="C2" s="162" t="s">
        <v>57</v>
      </c>
      <c r="D2" s="163"/>
      <c r="E2" s="162" t="s">
        <v>70</v>
      </c>
      <c r="F2" s="164"/>
      <c r="G2" s="165" t="s">
        <v>57</v>
      </c>
      <c r="H2" s="166"/>
      <c r="I2" s="164" t="s">
        <v>70</v>
      </c>
      <c r="J2" s="163"/>
      <c r="K2" s="162" t="s">
        <v>57</v>
      </c>
      <c r="L2" s="163"/>
      <c r="M2" s="162" t="s">
        <v>70</v>
      </c>
      <c r="N2" s="163"/>
      <c r="O2" s="162" t="s">
        <v>57</v>
      </c>
      <c r="P2" s="163"/>
      <c r="Q2" s="162" t="s">
        <v>70</v>
      </c>
      <c r="R2" s="163"/>
    </row>
    <row r="3" spans="1:18" ht="15.75" x14ac:dyDescent="0.25">
      <c r="A3" s="3"/>
      <c r="B3" s="1"/>
      <c r="C3" s="104" t="s">
        <v>55</v>
      </c>
      <c r="D3" s="153" t="s">
        <v>56</v>
      </c>
      <c r="E3" s="104" t="s">
        <v>55</v>
      </c>
      <c r="F3" s="153" t="s">
        <v>56</v>
      </c>
      <c r="G3" s="104" t="s">
        <v>55</v>
      </c>
      <c r="H3" s="153" t="s">
        <v>56</v>
      </c>
      <c r="I3" s="104" t="s">
        <v>55</v>
      </c>
      <c r="J3" s="153" t="s">
        <v>56</v>
      </c>
      <c r="K3" s="104" t="s">
        <v>55</v>
      </c>
      <c r="L3" s="153" t="s">
        <v>56</v>
      </c>
      <c r="M3" s="104" t="s">
        <v>55</v>
      </c>
      <c r="N3" s="153" t="s">
        <v>56</v>
      </c>
      <c r="O3" s="104" t="s">
        <v>55</v>
      </c>
      <c r="P3" s="153" t="s">
        <v>56</v>
      </c>
      <c r="Q3" s="104" t="s">
        <v>55</v>
      </c>
      <c r="R3" s="153" t="s">
        <v>56</v>
      </c>
    </row>
    <row r="4" spans="1:18" x14ac:dyDescent="0.25">
      <c r="A4" s="6" t="s">
        <v>3</v>
      </c>
      <c r="B4" s="5">
        <v>0.9</v>
      </c>
      <c r="C4" s="105">
        <v>3.4849999999999999</v>
      </c>
      <c r="D4" s="106">
        <v>3.27</v>
      </c>
      <c r="E4" s="108">
        <v>3.4860000000000002</v>
      </c>
      <c r="F4" s="152">
        <v>3.726</v>
      </c>
      <c r="G4" s="79">
        <v>3.5489999999999999</v>
      </c>
      <c r="H4" s="85">
        <v>2.7970000000000002</v>
      </c>
      <c r="I4" s="108">
        <v>3.5</v>
      </c>
      <c r="J4" s="107">
        <v>3.1110000000000002</v>
      </c>
      <c r="K4" s="108">
        <v>3.3210000000000002</v>
      </c>
      <c r="L4" s="107">
        <v>3.2839999999999998</v>
      </c>
      <c r="M4" s="108">
        <v>3.1659999999999999</v>
      </c>
      <c r="N4" s="152">
        <v>3.3079999999999998</v>
      </c>
      <c r="O4" s="108">
        <v>3.6349999999999998</v>
      </c>
      <c r="P4" s="152">
        <v>3.7370000000000001</v>
      </c>
      <c r="Q4" s="108">
        <v>3.9769999999999999</v>
      </c>
      <c r="R4" s="106">
        <v>2.8919999999999999</v>
      </c>
    </row>
    <row r="5" spans="1:18" x14ac:dyDescent="0.25">
      <c r="A5" s="6" t="s">
        <v>15</v>
      </c>
      <c r="B5" s="5">
        <v>1.26</v>
      </c>
      <c r="C5" s="76">
        <v>17.754999999999999</v>
      </c>
      <c r="D5" s="82">
        <v>16.800999999999998</v>
      </c>
      <c r="E5" s="79">
        <v>17.966999999999999</v>
      </c>
      <c r="F5" s="84">
        <v>19.347999999999999</v>
      </c>
      <c r="G5" s="79">
        <v>18.199000000000002</v>
      </c>
      <c r="H5" s="85">
        <v>14.571</v>
      </c>
      <c r="I5" s="79">
        <v>18.256</v>
      </c>
      <c r="J5" s="85">
        <v>16.079999999999998</v>
      </c>
      <c r="K5" s="79">
        <v>16.783000000000001</v>
      </c>
      <c r="L5" s="84">
        <v>16.690000000000001</v>
      </c>
      <c r="M5" s="79">
        <v>16.341000000000001</v>
      </c>
      <c r="N5" s="84">
        <v>17.3</v>
      </c>
      <c r="O5" s="79">
        <v>18.433</v>
      </c>
      <c r="P5" s="84">
        <v>19.004000000000001</v>
      </c>
      <c r="Q5" s="79">
        <v>20.056000000000001</v>
      </c>
      <c r="R5" s="82">
        <v>14.617000000000001</v>
      </c>
    </row>
    <row r="6" spans="1:18" x14ac:dyDescent="0.25">
      <c r="A6" s="6" t="s">
        <v>4</v>
      </c>
      <c r="B6" s="5">
        <v>1.33</v>
      </c>
      <c r="C6" s="76">
        <v>7.8010000000000002</v>
      </c>
      <c r="D6" s="82">
        <v>6.7</v>
      </c>
      <c r="E6" s="79">
        <v>6.3730000000000002</v>
      </c>
      <c r="F6" s="84">
        <v>7.1769999999999996</v>
      </c>
      <c r="G6" s="79">
        <v>7.0350000000000001</v>
      </c>
      <c r="H6" s="85">
        <v>5.5229999999999997</v>
      </c>
      <c r="I6" s="79">
        <v>6.9790000000000001</v>
      </c>
      <c r="J6" s="85">
        <v>6.8979999999999997</v>
      </c>
      <c r="K6" s="79">
        <v>7.6970000000000001</v>
      </c>
      <c r="L6" s="85">
        <v>7.524</v>
      </c>
      <c r="M6" s="79">
        <v>7.101</v>
      </c>
      <c r="N6" s="84">
        <v>7.4589999999999996</v>
      </c>
      <c r="O6" s="79">
        <v>6.9850000000000003</v>
      </c>
      <c r="P6" s="84">
        <v>7.3760000000000003</v>
      </c>
      <c r="Q6" s="79">
        <v>8.4039999999999999</v>
      </c>
      <c r="R6" s="82">
        <v>5.8940000000000001</v>
      </c>
    </row>
    <row r="7" spans="1:18" x14ac:dyDescent="0.25">
      <c r="A7" s="6" t="s">
        <v>5</v>
      </c>
      <c r="B7" s="5">
        <v>1.47</v>
      </c>
      <c r="C7" s="76">
        <v>0.80700000000000005</v>
      </c>
      <c r="D7" s="82">
        <v>0.749</v>
      </c>
      <c r="E7" s="79">
        <v>0.72399999999999998</v>
      </c>
      <c r="F7" s="84">
        <v>0.80700000000000005</v>
      </c>
      <c r="G7" s="79">
        <v>0.70699999999999996</v>
      </c>
      <c r="H7" s="85">
        <v>0.64200000000000002</v>
      </c>
      <c r="I7" s="79">
        <v>0.70099999999999996</v>
      </c>
      <c r="J7" s="84">
        <v>0.73199999999999998</v>
      </c>
      <c r="K7" s="79">
        <v>0.84099999999999997</v>
      </c>
      <c r="L7" s="85">
        <v>0.80200000000000005</v>
      </c>
      <c r="M7" s="79">
        <v>0.755</v>
      </c>
      <c r="N7" s="85">
        <v>0.72399999999999998</v>
      </c>
      <c r="O7" s="79">
        <v>0.69199999999999995</v>
      </c>
      <c r="P7" s="84">
        <v>0.73399999999999999</v>
      </c>
      <c r="Q7" s="79">
        <v>0.85699999999999998</v>
      </c>
      <c r="R7" s="82">
        <v>0.67200000000000004</v>
      </c>
    </row>
    <row r="8" spans="1:18" x14ac:dyDescent="0.25">
      <c r="A8" s="6" t="s">
        <v>49</v>
      </c>
      <c r="B8" s="5">
        <v>1.6</v>
      </c>
      <c r="C8" s="76">
        <v>2.7509999999999999</v>
      </c>
      <c r="D8" s="82">
        <v>2.548</v>
      </c>
      <c r="E8" s="79">
        <v>2.72</v>
      </c>
      <c r="F8" s="84">
        <v>2.911</v>
      </c>
      <c r="G8" s="79">
        <v>2.7450000000000001</v>
      </c>
      <c r="H8" s="85">
        <v>2.1859999999999999</v>
      </c>
      <c r="I8" s="79">
        <v>2.6869999999999998</v>
      </c>
      <c r="J8" s="85">
        <v>2.4039999999999999</v>
      </c>
      <c r="K8" s="79">
        <v>2.67</v>
      </c>
      <c r="L8" s="85">
        <v>2.5990000000000002</v>
      </c>
      <c r="M8" s="79">
        <v>2.508</v>
      </c>
      <c r="N8" s="84">
        <v>2.52</v>
      </c>
      <c r="O8" s="79">
        <v>2.8620000000000001</v>
      </c>
      <c r="P8" s="84">
        <v>2.8849999999999998</v>
      </c>
      <c r="Q8" s="79">
        <v>3.173</v>
      </c>
      <c r="R8" s="82">
        <v>2.319</v>
      </c>
    </row>
    <row r="9" spans="1:18" x14ac:dyDescent="0.25">
      <c r="A9" s="6" t="s">
        <v>6</v>
      </c>
      <c r="B9" s="5">
        <v>1.91</v>
      </c>
      <c r="C9" s="76">
        <v>7.6999999999999999E-2</v>
      </c>
      <c r="D9" s="82">
        <v>6.5000000000000002E-2</v>
      </c>
      <c r="E9" s="79">
        <v>7.5999999999999998E-2</v>
      </c>
      <c r="F9" s="36">
        <v>7.5999999999999998E-2</v>
      </c>
      <c r="G9" s="79">
        <v>7.3999999999999996E-2</v>
      </c>
      <c r="H9" s="85">
        <v>6.4000000000000001E-2</v>
      </c>
      <c r="I9" s="79">
        <v>7.1999999999999995E-2</v>
      </c>
      <c r="J9" s="36">
        <v>7.1999999999999995E-2</v>
      </c>
      <c r="K9" s="79">
        <v>8.4000000000000005E-2</v>
      </c>
      <c r="L9" s="85">
        <v>6.4000000000000001E-2</v>
      </c>
      <c r="M9" s="79">
        <v>6.7000000000000004E-2</v>
      </c>
      <c r="N9" s="84">
        <v>7.3999999999999996E-2</v>
      </c>
      <c r="O9" s="79">
        <v>7.9000000000000001E-2</v>
      </c>
      <c r="P9" s="84">
        <v>8.5000000000000006E-2</v>
      </c>
      <c r="Q9" s="79">
        <v>9.0999999999999998E-2</v>
      </c>
      <c r="R9" s="82">
        <v>7.9000000000000001E-2</v>
      </c>
    </row>
    <row r="10" spans="1:18" x14ac:dyDescent="0.25">
      <c r="A10" s="6" t="s">
        <v>7</v>
      </c>
      <c r="B10" s="5">
        <v>2.2000000000000002</v>
      </c>
      <c r="C10" s="76">
        <v>0.23699999999999999</v>
      </c>
      <c r="D10" s="82">
        <v>0.10100000000000001</v>
      </c>
      <c r="E10" s="79">
        <v>0.11700000000000001</v>
      </c>
      <c r="F10" s="84">
        <v>0.14399999999999999</v>
      </c>
      <c r="G10" s="79">
        <v>0.17199999999999999</v>
      </c>
      <c r="H10" s="85">
        <v>7.8E-2</v>
      </c>
      <c r="I10" s="79">
        <v>0.20399999999999999</v>
      </c>
      <c r="J10" s="84">
        <v>0.26400000000000001</v>
      </c>
      <c r="K10" s="79">
        <v>0.13800000000000001</v>
      </c>
      <c r="L10" s="85">
        <v>0.108</v>
      </c>
      <c r="M10" s="79">
        <v>0.26300000000000001</v>
      </c>
      <c r="N10" s="85">
        <v>8.4000000000000005E-2</v>
      </c>
      <c r="O10" s="79">
        <v>0.13200000000000001</v>
      </c>
      <c r="P10" s="85">
        <v>0.122</v>
      </c>
      <c r="Q10" s="79">
        <v>0.13</v>
      </c>
      <c r="R10" s="82">
        <v>9.5000000000000001E-2</v>
      </c>
    </row>
    <row r="11" spans="1:18" x14ac:dyDescent="0.25">
      <c r="A11" s="6" t="s">
        <v>8</v>
      </c>
      <c r="B11" s="5">
        <v>3.25</v>
      </c>
      <c r="C11" s="76">
        <v>1.4019999999999999</v>
      </c>
      <c r="D11" s="82">
        <v>1.2529999999999999</v>
      </c>
      <c r="E11" s="79">
        <v>1.4830000000000001</v>
      </c>
      <c r="F11" s="84">
        <v>1.5660000000000001</v>
      </c>
      <c r="G11" s="79">
        <v>1.3340000000000001</v>
      </c>
      <c r="H11" s="85">
        <v>1.202</v>
      </c>
      <c r="I11" s="79">
        <v>1.464</v>
      </c>
      <c r="J11" s="85">
        <v>1.3260000000000001</v>
      </c>
      <c r="K11" s="79">
        <v>1.2130000000000001</v>
      </c>
      <c r="L11" s="84">
        <v>1.337</v>
      </c>
      <c r="M11" s="79">
        <v>1.282</v>
      </c>
      <c r="N11" s="84">
        <v>1.3859999999999999</v>
      </c>
      <c r="O11" s="79">
        <v>1.5149999999999999</v>
      </c>
      <c r="P11" s="84">
        <v>1.5920000000000001</v>
      </c>
      <c r="Q11" s="79">
        <v>1.7210000000000001</v>
      </c>
      <c r="R11" s="82">
        <v>1.2070000000000001</v>
      </c>
    </row>
    <row r="12" spans="1:18" x14ac:dyDescent="0.25">
      <c r="A12" s="6" t="s">
        <v>9</v>
      </c>
      <c r="B12" s="5">
        <v>4.54</v>
      </c>
      <c r="C12" s="76">
        <v>0.93</v>
      </c>
      <c r="D12" s="82">
        <v>0.89800000000000002</v>
      </c>
      <c r="E12" s="79">
        <v>0.995</v>
      </c>
      <c r="F12" s="84">
        <v>1.008</v>
      </c>
      <c r="G12" s="79">
        <v>0.88600000000000001</v>
      </c>
      <c r="H12" s="85">
        <v>0.84199999999999997</v>
      </c>
      <c r="I12" s="79">
        <v>0.80900000000000005</v>
      </c>
      <c r="J12" s="85">
        <v>0.78900000000000003</v>
      </c>
      <c r="K12" s="79">
        <v>0.997</v>
      </c>
      <c r="L12" s="86">
        <v>1004</v>
      </c>
      <c r="M12" s="79">
        <v>0.86399999999999999</v>
      </c>
      <c r="N12" s="85">
        <v>0.79200000000000004</v>
      </c>
      <c r="O12" s="79">
        <v>0.89100000000000001</v>
      </c>
      <c r="P12" s="84">
        <v>1.0620000000000001</v>
      </c>
      <c r="Q12" s="79">
        <v>0.99199999999999999</v>
      </c>
      <c r="R12" s="82">
        <v>0.82799999999999996</v>
      </c>
    </row>
    <row r="13" spans="1:18" x14ac:dyDescent="0.25">
      <c r="A13" s="6" t="s">
        <v>20</v>
      </c>
      <c r="B13" s="5">
        <v>5.3</v>
      </c>
      <c r="C13" s="76">
        <v>3.89</v>
      </c>
      <c r="D13" s="82">
        <v>3.6269999999999998</v>
      </c>
      <c r="E13" s="79">
        <v>4.008</v>
      </c>
      <c r="F13" s="84">
        <v>4.1989999999999998</v>
      </c>
      <c r="G13" s="79">
        <v>3.895</v>
      </c>
      <c r="H13" s="85">
        <v>3.1909999999999998</v>
      </c>
      <c r="I13" s="79">
        <v>3.9079999999999999</v>
      </c>
      <c r="J13" s="85">
        <v>3.5569999999999999</v>
      </c>
      <c r="K13" s="79">
        <v>3.5030000000000001</v>
      </c>
      <c r="L13" s="85">
        <v>3.4950000000000001</v>
      </c>
      <c r="M13" s="79">
        <v>3.6549999999999998</v>
      </c>
      <c r="N13" s="84">
        <v>3.72</v>
      </c>
      <c r="O13" s="79">
        <v>3.9220000000000002</v>
      </c>
      <c r="P13" s="84">
        <v>4.0810000000000004</v>
      </c>
      <c r="Q13" s="79">
        <v>4.3209999999999997</v>
      </c>
      <c r="R13" s="82">
        <v>3.1890000000000001</v>
      </c>
    </row>
    <row r="14" spans="1:18" x14ac:dyDescent="0.25">
      <c r="A14" s="6" t="s">
        <v>11</v>
      </c>
      <c r="B14" s="5">
        <v>6.8</v>
      </c>
      <c r="C14" s="76">
        <v>4.9000000000000002E-2</v>
      </c>
      <c r="D14" s="83">
        <v>0.05</v>
      </c>
      <c r="E14" s="79">
        <v>4.5999999999999999E-2</v>
      </c>
      <c r="F14" s="84">
        <v>5.0999999999999997E-2</v>
      </c>
      <c r="G14" s="79">
        <v>5.0999999999999997E-2</v>
      </c>
      <c r="H14" s="85">
        <v>4.3999999999999997E-2</v>
      </c>
      <c r="I14" s="79">
        <v>4.1000000000000002E-2</v>
      </c>
      <c r="J14" s="84">
        <v>4.3999999999999997E-2</v>
      </c>
      <c r="K14" s="79">
        <v>5.3999999999999999E-2</v>
      </c>
      <c r="L14" s="85">
        <v>4.8000000000000001E-2</v>
      </c>
      <c r="M14" s="79">
        <v>4.7E-2</v>
      </c>
      <c r="N14" s="85">
        <v>4.4999999999999998E-2</v>
      </c>
      <c r="O14" s="79">
        <v>4.5999999999999999E-2</v>
      </c>
      <c r="P14" s="84">
        <v>5.1999999999999998E-2</v>
      </c>
      <c r="Q14" s="79">
        <v>5.8000000000000003E-2</v>
      </c>
      <c r="R14" s="82">
        <v>4.3999999999999997E-2</v>
      </c>
    </row>
    <row r="15" spans="1:18" x14ac:dyDescent="0.25">
      <c r="A15" s="6" t="s">
        <v>12</v>
      </c>
      <c r="B15" s="5">
        <v>7.42</v>
      </c>
      <c r="C15" s="76">
        <v>2.3E-2</v>
      </c>
      <c r="D15" s="78">
        <v>2.3E-2</v>
      </c>
      <c r="E15" s="79">
        <v>2.1999999999999999E-2</v>
      </c>
      <c r="F15" s="84">
        <v>2.5000000000000001E-2</v>
      </c>
      <c r="G15" s="79">
        <v>2.1999999999999999E-2</v>
      </c>
      <c r="H15" s="85">
        <v>1.9E-2</v>
      </c>
      <c r="I15" s="79">
        <v>2.3E-2</v>
      </c>
      <c r="J15" s="85">
        <v>2.1999999999999999E-2</v>
      </c>
      <c r="K15" s="79">
        <v>2.3E-2</v>
      </c>
      <c r="L15" s="84">
        <v>2.4E-2</v>
      </c>
      <c r="M15" s="79">
        <v>2.1999999999999999E-2</v>
      </c>
      <c r="N15" s="84">
        <v>2.4E-2</v>
      </c>
      <c r="O15" s="79">
        <v>2.5000000000000001E-2</v>
      </c>
      <c r="P15" s="36">
        <v>2.5000000000000001E-2</v>
      </c>
      <c r="Q15" s="79">
        <v>2.5999999999999999E-2</v>
      </c>
      <c r="R15" s="82">
        <v>0.02</v>
      </c>
    </row>
    <row r="16" spans="1:18" x14ac:dyDescent="0.25">
      <c r="A16" s="6" t="s">
        <v>13</v>
      </c>
      <c r="B16" s="5">
        <v>7.72</v>
      </c>
      <c r="C16" s="76">
        <v>2.4E-2</v>
      </c>
      <c r="D16" s="80">
        <v>2.4E-2</v>
      </c>
      <c r="E16" s="79">
        <v>2.1999999999999999E-2</v>
      </c>
      <c r="F16" s="84">
        <v>2.5999999999999999E-2</v>
      </c>
      <c r="G16" s="79">
        <v>2.1000000000000001E-2</v>
      </c>
      <c r="H16" s="85">
        <v>0.02</v>
      </c>
      <c r="I16" s="79">
        <v>2.1999999999999999E-2</v>
      </c>
      <c r="J16" s="84">
        <v>2.3E-2</v>
      </c>
      <c r="K16" s="79">
        <v>2.5000000000000001E-2</v>
      </c>
      <c r="L16" s="36">
        <v>2.5000000000000001E-2</v>
      </c>
      <c r="M16" s="79">
        <v>2.4E-2</v>
      </c>
      <c r="N16" s="85">
        <v>2.1999999999999999E-2</v>
      </c>
      <c r="O16" s="79">
        <v>2.5999999999999999E-2</v>
      </c>
      <c r="P16" s="36">
        <v>2.5999999999999999E-2</v>
      </c>
      <c r="Q16" s="79">
        <v>2.7E-2</v>
      </c>
      <c r="R16" s="82">
        <v>2.1999999999999999E-2</v>
      </c>
    </row>
    <row r="17" spans="1:18" x14ac:dyDescent="0.25">
      <c r="A17" s="6" t="s">
        <v>14</v>
      </c>
      <c r="B17" s="5">
        <v>8.5</v>
      </c>
      <c r="C17" s="76">
        <v>3.0000000000000001E-3</v>
      </c>
      <c r="D17" s="78">
        <v>3.0000000000000001E-3</v>
      </c>
      <c r="E17" s="79">
        <v>3.0000000000000001E-3</v>
      </c>
      <c r="F17" s="36">
        <v>3.0000000000000001E-3</v>
      </c>
      <c r="G17" s="79">
        <v>3.0000000000000001E-3</v>
      </c>
      <c r="H17" s="36">
        <v>3.0000000000000001E-3</v>
      </c>
      <c r="I17" s="79">
        <v>3.0000000000000001E-3</v>
      </c>
      <c r="J17" s="36">
        <v>3.0000000000000001E-3</v>
      </c>
      <c r="K17" s="79">
        <v>3.0000000000000001E-3</v>
      </c>
      <c r="L17" s="36">
        <v>3.0000000000000001E-3</v>
      </c>
      <c r="M17" s="79">
        <v>3.0000000000000001E-3</v>
      </c>
      <c r="N17" s="36">
        <v>3.0000000000000001E-3</v>
      </c>
      <c r="O17" s="79">
        <v>4.0000000000000001E-3</v>
      </c>
      <c r="P17" s="85">
        <v>3.0000000000000001E-3</v>
      </c>
      <c r="Q17" s="79">
        <v>4.0000000000000001E-3</v>
      </c>
      <c r="R17" s="82">
        <v>3.0000000000000001E-3</v>
      </c>
    </row>
    <row r="18" spans="1:18" x14ac:dyDescent="0.25">
      <c r="A18" s="6" t="s">
        <v>33</v>
      </c>
      <c r="B18" s="16" t="s">
        <v>34</v>
      </c>
      <c r="C18" s="76" t="s">
        <v>50</v>
      </c>
      <c r="D18" s="78">
        <v>2.4E-2</v>
      </c>
      <c r="E18" s="79">
        <v>2.1999999999999999E-2</v>
      </c>
      <c r="F18" s="84">
        <v>2.5999999999999999E-2</v>
      </c>
      <c r="G18" s="79">
        <v>2.1000000000000001E-2</v>
      </c>
      <c r="H18" s="85">
        <v>0.02</v>
      </c>
      <c r="I18" s="79">
        <v>2.1999999999999999E-2</v>
      </c>
      <c r="J18" s="84">
        <v>2.3E-2</v>
      </c>
      <c r="K18" s="79">
        <v>2.5000000000000001E-2</v>
      </c>
      <c r="L18" s="36">
        <v>2.5000000000000001E-2</v>
      </c>
      <c r="M18" s="79">
        <v>2.4E-2</v>
      </c>
      <c r="N18" s="85">
        <v>2.1999999999999999E-2</v>
      </c>
      <c r="O18" s="79">
        <v>2.5999999999999999E-2</v>
      </c>
      <c r="P18" s="36">
        <v>2.5999999999999999E-2</v>
      </c>
      <c r="Q18" s="79">
        <v>2.7E-2</v>
      </c>
      <c r="R18" s="82">
        <v>2.1999999999999999E-2</v>
      </c>
    </row>
    <row r="19" spans="1:18" x14ac:dyDescent="0.25">
      <c r="A19" s="6" t="s">
        <v>35</v>
      </c>
      <c r="B19" s="16" t="s">
        <v>36</v>
      </c>
      <c r="C19" s="76">
        <v>2.9000000000000001E-2</v>
      </c>
      <c r="D19" s="82">
        <v>2.7E-2</v>
      </c>
      <c r="E19" s="79">
        <v>4.5999999999999999E-2</v>
      </c>
      <c r="F19" s="85">
        <v>2.8000000000000001E-2</v>
      </c>
      <c r="G19" s="79">
        <v>2.5999999999999999E-2</v>
      </c>
      <c r="H19" s="85">
        <v>2.3E-2</v>
      </c>
      <c r="I19" s="79">
        <v>2.5999999999999999E-2</v>
      </c>
      <c r="J19" s="84">
        <v>2.7E-2</v>
      </c>
      <c r="K19" s="79">
        <v>3.1E-2</v>
      </c>
      <c r="L19" s="85">
        <v>2.7E-2</v>
      </c>
      <c r="M19" s="79">
        <v>2.9000000000000001E-2</v>
      </c>
      <c r="N19" s="85">
        <v>2.5999999999999999E-2</v>
      </c>
      <c r="O19" s="79">
        <v>2.8000000000000001E-2</v>
      </c>
      <c r="P19" s="84">
        <v>0.03</v>
      </c>
      <c r="Q19" s="79">
        <v>3.3000000000000002E-2</v>
      </c>
      <c r="R19" s="82">
        <v>2.4E-2</v>
      </c>
    </row>
    <row r="20" spans="1:18" x14ac:dyDescent="0.25">
      <c r="A20" s="6" t="s">
        <v>37</v>
      </c>
      <c r="B20" s="16" t="s">
        <v>38</v>
      </c>
      <c r="C20" s="76">
        <v>0.54700000000000004</v>
      </c>
      <c r="D20" s="82">
        <v>0.51500000000000001</v>
      </c>
      <c r="E20" s="79">
        <v>0.59599999999999997</v>
      </c>
      <c r="F20" s="84">
        <v>0.64100000000000001</v>
      </c>
      <c r="G20" s="79">
        <v>0.54</v>
      </c>
      <c r="H20" s="85">
        <v>0.47499999999999998</v>
      </c>
      <c r="I20" s="79">
        <v>0.57299999999999995</v>
      </c>
      <c r="J20" s="85">
        <v>0.52100000000000002</v>
      </c>
      <c r="K20" s="79">
        <v>0.50700000000000001</v>
      </c>
      <c r="L20" s="84">
        <v>0.52600000000000002</v>
      </c>
      <c r="M20" s="79">
        <v>0.52800000000000002</v>
      </c>
      <c r="N20" s="84">
        <v>0.55400000000000005</v>
      </c>
      <c r="O20" s="79">
        <v>0.56799999999999995</v>
      </c>
      <c r="P20" s="84">
        <v>0.60499999999999998</v>
      </c>
      <c r="Q20" s="79">
        <v>0.64800000000000002</v>
      </c>
      <c r="R20" s="82">
        <v>0.48099999999999998</v>
      </c>
    </row>
    <row r="21" spans="1:18" x14ac:dyDescent="0.25">
      <c r="A21" s="6" t="s">
        <v>39</v>
      </c>
      <c r="B21" s="16" t="s">
        <v>41</v>
      </c>
      <c r="C21" s="76">
        <v>1.3460000000000001</v>
      </c>
      <c r="D21" s="82">
        <v>1.264</v>
      </c>
      <c r="E21" s="79">
        <v>1.647</v>
      </c>
      <c r="F21" s="85">
        <v>1.4530000000000001</v>
      </c>
      <c r="G21" s="79">
        <v>1.3140000000000001</v>
      </c>
      <c r="H21" s="85">
        <v>1.0149999999999999</v>
      </c>
      <c r="I21" s="79">
        <v>1.2749999999999999</v>
      </c>
      <c r="J21" s="85">
        <v>1.1950000000000001</v>
      </c>
      <c r="K21" s="79">
        <v>1.5009999999999999</v>
      </c>
      <c r="L21" s="85">
        <v>1.4590000000000001</v>
      </c>
      <c r="M21" s="79">
        <v>1.45</v>
      </c>
      <c r="N21" s="85">
        <v>1.429</v>
      </c>
      <c r="O21" s="79">
        <v>1.5089999999999999</v>
      </c>
      <c r="P21" s="84">
        <v>1.7949999999999999</v>
      </c>
      <c r="Q21" s="79">
        <v>1.321</v>
      </c>
      <c r="R21" s="82">
        <v>1.079</v>
      </c>
    </row>
    <row r="22" spans="1:18" x14ac:dyDescent="0.25">
      <c r="A22" s="6" t="s">
        <v>40</v>
      </c>
      <c r="B22" s="16" t="s">
        <v>42</v>
      </c>
      <c r="C22" s="76">
        <v>0.81499999999999995</v>
      </c>
      <c r="D22" s="82">
        <v>0.8</v>
      </c>
      <c r="E22" s="79">
        <v>0.90900000000000003</v>
      </c>
      <c r="F22" s="84">
        <v>0.91800000000000004</v>
      </c>
      <c r="G22" s="79">
        <v>0.81</v>
      </c>
      <c r="H22" s="85">
        <v>0.80200000000000005</v>
      </c>
      <c r="I22" s="79">
        <v>0.73699999999999999</v>
      </c>
      <c r="J22" s="36">
        <v>0.73699999999999999</v>
      </c>
      <c r="K22" s="79">
        <v>0.97399999999999998</v>
      </c>
      <c r="L22" s="85">
        <v>0.90100000000000002</v>
      </c>
      <c r="M22" s="79">
        <v>0.79400000000000004</v>
      </c>
      <c r="N22" s="85">
        <v>0.72399999999999998</v>
      </c>
      <c r="O22" s="79">
        <v>0.81499999999999995</v>
      </c>
      <c r="P22" s="84">
        <v>0.93600000000000005</v>
      </c>
      <c r="Q22" s="79">
        <v>0.90400000000000003</v>
      </c>
      <c r="R22" s="82">
        <v>0.72099999999999997</v>
      </c>
    </row>
    <row r="23" spans="1:18" x14ac:dyDescent="0.25">
      <c r="A23" s="6" t="s">
        <v>43</v>
      </c>
      <c r="B23" s="16" t="s">
        <v>46</v>
      </c>
      <c r="C23" s="76">
        <v>3.3000000000000002E-2</v>
      </c>
      <c r="D23" s="83">
        <v>3.6999999999999998E-2</v>
      </c>
      <c r="E23" s="79">
        <v>4.2000000000000003E-2</v>
      </c>
      <c r="F23" s="36">
        <v>4.3999999999999997E-2</v>
      </c>
      <c r="G23" s="79">
        <v>3.7999999999999999E-2</v>
      </c>
      <c r="H23" s="84">
        <v>4.4999999999999998E-2</v>
      </c>
      <c r="I23" s="79">
        <v>3.4000000000000002E-2</v>
      </c>
      <c r="J23" s="85">
        <v>2.7E-2</v>
      </c>
      <c r="K23" s="79">
        <v>3.2000000000000001E-2</v>
      </c>
      <c r="L23" s="85">
        <v>2.7E-2</v>
      </c>
      <c r="M23" s="79">
        <v>3.9E-2</v>
      </c>
      <c r="N23" s="85">
        <v>3.5999999999999997E-2</v>
      </c>
      <c r="O23" s="79">
        <v>3.9E-2</v>
      </c>
      <c r="P23" s="85">
        <v>0.03</v>
      </c>
      <c r="Q23" s="79">
        <v>3.5000000000000003E-2</v>
      </c>
      <c r="R23" s="82">
        <v>2.9000000000000001E-2</v>
      </c>
    </row>
    <row r="24" spans="1:18" x14ac:dyDescent="0.25">
      <c r="A24" s="6" t="s">
        <v>44</v>
      </c>
      <c r="B24" s="16" t="s">
        <v>47</v>
      </c>
      <c r="C24" s="76">
        <v>0.121</v>
      </c>
      <c r="D24" s="82">
        <v>0.112</v>
      </c>
      <c r="E24" s="79">
        <v>0.122</v>
      </c>
      <c r="F24" s="36">
        <v>0.13700000000000001</v>
      </c>
      <c r="G24" s="79">
        <v>0.13200000000000001</v>
      </c>
      <c r="H24" s="85">
        <v>0.11700000000000001</v>
      </c>
      <c r="I24" s="79">
        <v>0.11799999999999999</v>
      </c>
      <c r="J24" s="85">
        <v>0.111</v>
      </c>
      <c r="K24" s="79">
        <v>0.13600000000000001</v>
      </c>
      <c r="L24" s="85">
        <v>0.12</v>
      </c>
      <c r="M24" s="79">
        <v>0.13700000000000001</v>
      </c>
      <c r="N24" s="85">
        <v>0.10100000000000001</v>
      </c>
      <c r="O24" s="79">
        <v>0.13400000000000001</v>
      </c>
      <c r="P24" s="85">
        <v>0.11600000000000001</v>
      </c>
      <c r="Q24" s="79">
        <v>0.128</v>
      </c>
      <c r="R24" s="82">
        <v>8.6999999999999994E-2</v>
      </c>
    </row>
    <row r="25" spans="1:18" x14ac:dyDescent="0.25">
      <c r="A25" s="6" t="s">
        <v>45</v>
      </c>
      <c r="B25" s="16" t="s">
        <v>48</v>
      </c>
      <c r="C25" s="77">
        <v>0.93500000000000005</v>
      </c>
      <c r="D25" s="154">
        <v>0.97399999999999998</v>
      </c>
      <c r="E25" s="81">
        <v>1.02</v>
      </c>
      <c r="F25" s="155">
        <v>1.1240000000000001</v>
      </c>
      <c r="G25" s="81">
        <v>0.997</v>
      </c>
      <c r="H25" s="87">
        <v>0.91900000000000004</v>
      </c>
      <c r="I25" s="81">
        <v>0.85799999999999998</v>
      </c>
      <c r="J25" s="87">
        <v>0.83</v>
      </c>
      <c r="K25" s="81">
        <v>1.1040000000000001</v>
      </c>
      <c r="L25" s="87">
        <v>0.92300000000000004</v>
      </c>
      <c r="M25" s="81">
        <v>0.95299999999999996</v>
      </c>
      <c r="N25" s="87">
        <v>0.80300000000000005</v>
      </c>
      <c r="O25" s="81">
        <v>1.0509999999999999</v>
      </c>
      <c r="P25" s="155">
        <v>1.097</v>
      </c>
      <c r="Q25" s="81">
        <v>1.022</v>
      </c>
      <c r="R25" s="88">
        <v>0.86299999999999999</v>
      </c>
    </row>
    <row r="26" spans="1:18" x14ac:dyDescent="0.25">
      <c r="E26" s="65"/>
    </row>
    <row r="28" spans="1:18" ht="15.75" x14ac:dyDescent="0.25">
      <c r="A28" s="4" t="s">
        <v>4</v>
      </c>
      <c r="B28" s="5" t="s">
        <v>55</v>
      </c>
      <c r="C28" s="5" t="s">
        <v>56</v>
      </c>
    </row>
    <row r="29" spans="1:18" x14ac:dyDescent="0.25">
      <c r="A29" s="5" t="s">
        <v>21</v>
      </c>
      <c r="B29" s="5">
        <v>7.8010000000000002</v>
      </c>
      <c r="C29" s="5">
        <v>6.7</v>
      </c>
    </row>
    <row r="30" spans="1:18" x14ac:dyDescent="0.25">
      <c r="A30" s="5" t="s">
        <v>22</v>
      </c>
      <c r="B30" s="5">
        <v>6.3730000000000002</v>
      </c>
      <c r="C30" s="5">
        <v>7.1769999999999996</v>
      </c>
    </row>
    <row r="31" spans="1:18" x14ac:dyDescent="0.25">
      <c r="A31" s="5" t="s">
        <v>23</v>
      </c>
      <c r="B31" s="5">
        <v>7.0350000000000001</v>
      </c>
      <c r="C31" s="5">
        <v>5.5229999999999997</v>
      </c>
    </row>
    <row r="32" spans="1:18" x14ac:dyDescent="0.25">
      <c r="A32" s="5" t="s">
        <v>24</v>
      </c>
      <c r="B32" s="5">
        <v>6.9790000000000001</v>
      </c>
      <c r="C32" s="5">
        <v>6.8979999999999997</v>
      </c>
    </row>
    <row r="33" spans="1:3" x14ac:dyDescent="0.25">
      <c r="A33" s="5" t="s">
        <v>25</v>
      </c>
      <c r="B33" s="5">
        <v>7.6970000000000001</v>
      </c>
      <c r="C33" s="5">
        <v>7.524</v>
      </c>
    </row>
    <row r="34" spans="1:3" x14ac:dyDescent="0.25">
      <c r="A34" s="5" t="s">
        <v>26</v>
      </c>
      <c r="B34" s="5">
        <v>7.101</v>
      </c>
      <c r="C34" s="5">
        <v>7.4589999999999996</v>
      </c>
    </row>
    <row r="35" spans="1:3" x14ac:dyDescent="0.25">
      <c r="A35" s="5" t="s">
        <v>27</v>
      </c>
      <c r="B35" s="5">
        <v>6.9850000000000003</v>
      </c>
      <c r="C35" s="5">
        <v>7.3760000000000003</v>
      </c>
    </row>
    <row r="36" spans="1:3" x14ac:dyDescent="0.25">
      <c r="A36" s="5" t="s">
        <v>28</v>
      </c>
      <c r="B36" s="5">
        <v>8.4039999999999999</v>
      </c>
      <c r="C36" s="5">
        <v>5.8940000000000001</v>
      </c>
    </row>
    <row r="46" spans="1:3" ht="15.75" x14ac:dyDescent="0.25">
      <c r="A46" s="4" t="s">
        <v>3</v>
      </c>
      <c r="B46" s="5" t="s">
        <v>18</v>
      </c>
      <c r="C46" s="5" t="s">
        <v>19</v>
      </c>
    </row>
    <row r="47" spans="1:3" x14ac:dyDescent="0.25">
      <c r="A47" s="5" t="s">
        <v>21</v>
      </c>
      <c r="B47">
        <v>3.4849999999999999</v>
      </c>
      <c r="C47">
        <v>3.27</v>
      </c>
    </row>
    <row r="48" spans="1:3" x14ac:dyDescent="0.25">
      <c r="A48" s="5" t="s">
        <v>22</v>
      </c>
      <c r="B48">
        <v>3.4860000000000002</v>
      </c>
      <c r="C48">
        <v>3.726</v>
      </c>
    </row>
    <row r="49" spans="1:3" x14ac:dyDescent="0.25">
      <c r="A49" s="5" t="s">
        <v>23</v>
      </c>
      <c r="B49">
        <v>3.5489999999999999</v>
      </c>
      <c r="C49">
        <v>2.7970000000000002</v>
      </c>
    </row>
    <row r="50" spans="1:3" x14ac:dyDescent="0.25">
      <c r="A50" s="5" t="s">
        <v>24</v>
      </c>
      <c r="B50">
        <v>3.5</v>
      </c>
      <c r="C50">
        <v>3.1110000000000002</v>
      </c>
    </row>
    <row r="51" spans="1:3" x14ac:dyDescent="0.25">
      <c r="A51" s="5" t="s">
        <v>25</v>
      </c>
      <c r="B51">
        <v>3.3210000000000002</v>
      </c>
      <c r="C51">
        <v>3.2839999999999998</v>
      </c>
    </row>
    <row r="52" spans="1:3" x14ac:dyDescent="0.25">
      <c r="A52" s="5" t="s">
        <v>26</v>
      </c>
      <c r="B52">
        <v>3.1659999999999999</v>
      </c>
      <c r="C52">
        <v>3.3079999999999998</v>
      </c>
    </row>
    <row r="53" spans="1:3" x14ac:dyDescent="0.25">
      <c r="A53" s="5" t="s">
        <v>27</v>
      </c>
      <c r="B53">
        <v>3.6349999999999998</v>
      </c>
      <c r="C53">
        <v>3.7370000000000001</v>
      </c>
    </row>
    <row r="54" spans="1:3" x14ac:dyDescent="0.25">
      <c r="A54" s="5" t="s">
        <v>28</v>
      </c>
      <c r="B54">
        <v>3.9769999999999999</v>
      </c>
      <c r="C54">
        <v>2.8919999999999999</v>
      </c>
    </row>
    <row r="62" spans="1:3" ht="15.75" x14ac:dyDescent="0.25">
      <c r="A62" s="4" t="s">
        <v>8</v>
      </c>
      <c r="B62" s="5" t="s">
        <v>18</v>
      </c>
      <c r="C62" s="5" t="s">
        <v>19</v>
      </c>
    </row>
    <row r="63" spans="1:3" x14ac:dyDescent="0.25">
      <c r="A63" s="5" t="s">
        <v>21</v>
      </c>
      <c r="B63">
        <v>1.4019999999999999</v>
      </c>
      <c r="C63">
        <v>1.2529999999999999</v>
      </c>
    </row>
    <row r="64" spans="1:3" x14ac:dyDescent="0.25">
      <c r="A64" s="5" t="s">
        <v>22</v>
      </c>
      <c r="B64">
        <v>1.4830000000000001</v>
      </c>
      <c r="C64">
        <v>1.5660000000000001</v>
      </c>
    </row>
    <row r="65" spans="1:3" x14ac:dyDescent="0.25">
      <c r="A65" s="5" t="s">
        <v>23</v>
      </c>
      <c r="B65">
        <v>1.3340000000000001</v>
      </c>
      <c r="C65">
        <v>1.202</v>
      </c>
    </row>
    <row r="66" spans="1:3" x14ac:dyDescent="0.25">
      <c r="A66" s="5" t="s">
        <v>24</v>
      </c>
      <c r="B66">
        <v>1.464</v>
      </c>
      <c r="C66">
        <v>1.3260000000000001</v>
      </c>
    </row>
    <row r="67" spans="1:3" x14ac:dyDescent="0.25">
      <c r="A67" s="5" t="s">
        <v>25</v>
      </c>
      <c r="B67">
        <v>1.2130000000000001</v>
      </c>
      <c r="C67">
        <v>1.337</v>
      </c>
    </row>
    <row r="68" spans="1:3" x14ac:dyDescent="0.25">
      <c r="A68" s="5" t="s">
        <v>26</v>
      </c>
      <c r="B68">
        <v>1.282</v>
      </c>
      <c r="C68">
        <v>1.3859999999999999</v>
      </c>
    </row>
    <row r="69" spans="1:3" x14ac:dyDescent="0.25">
      <c r="A69" s="5" t="s">
        <v>27</v>
      </c>
      <c r="B69">
        <v>1.5149999999999999</v>
      </c>
      <c r="C69">
        <v>1.5920000000000001</v>
      </c>
    </row>
    <row r="70" spans="1:3" x14ac:dyDescent="0.25">
      <c r="A70" s="5" t="s">
        <v>28</v>
      </c>
      <c r="B70">
        <v>1.7210000000000001</v>
      </c>
      <c r="C70">
        <v>1.2070000000000001</v>
      </c>
    </row>
    <row r="76" spans="1:3" ht="15.75" x14ac:dyDescent="0.25">
      <c r="A76" s="4" t="s">
        <v>5</v>
      </c>
      <c r="B76" s="5" t="s">
        <v>18</v>
      </c>
      <c r="C76" s="5" t="s">
        <v>19</v>
      </c>
    </row>
    <row r="77" spans="1:3" x14ac:dyDescent="0.25">
      <c r="A77" s="5" t="s">
        <v>21</v>
      </c>
      <c r="B77">
        <v>0.80700000000000005</v>
      </c>
      <c r="C77">
        <v>0.749</v>
      </c>
    </row>
    <row r="78" spans="1:3" x14ac:dyDescent="0.25">
      <c r="A78" s="5" t="s">
        <v>22</v>
      </c>
      <c r="B78">
        <v>0.72399999999999998</v>
      </c>
      <c r="C78">
        <v>0.80700000000000005</v>
      </c>
    </row>
    <row r="79" spans="1:3" x14ac:dyDescent="0.25">
      <c r="A79" s="5" t="s">
        <v>23</v>
      </c>
      <c r="B79">
        <v>0.70699999999999996</v>
      </c>
      <c r="C79">
        <v>0.64200000000000002</v>
      </c>
    </row>
    <row r="80" spans="1:3" x14ac:dyDescent="0.25">
      <c r="A80" s="5" t="s">
        <v>24</v>
      </c>
      <c r="B80">
        <v>0.70099999999999996</v>
      </c>
      <c r="C80">
        <v>0.73199999999999998</v>
      </c>
    </row>
    <row r="81" spans="1:3" x14ac:dyDescent="0.25">
      <c r="A81" s="5" t="s">
        <v>25</v>
      </c>
      <c r="B81">
        <v>0.84099999999999997</v>
      </c>
      <c r="C81">
        <v>0.80200000000000005</v>
      </c>
    </row>
    <row r="82" spans="1:3" x14ac:dyDescent="0.25">
      <c r="A82" s="5" t="s">
        <v>26</v>
      </c>
      <c r="B82">
        <v>0.755</v>
      </c>
      <c r="C82">
        <v>0.72399999999999998</v>
      </c>
    </row>
    <row r="83" spans="1:3" x14ac:dyDescent="0.25">
      <c r="A83" s="5" t="s">
        <v>27</v>
      </c>
      <c r="B83">
        <v>0.69199999999999995</v>
      </c>
      <c r="C83">
        <v>0.73399999999999999</v>
      </c>
    </row>
    <row r="84" spans="1:3" x14ac:dyDescent="0.25">
      <c r="A84" s="5" t="s">
        <v>28</v>
      </c>
      <c r="B84">
        <v>0.85699999999999998</v>
      </c>
      <c r="C84">
        <v>0.67200000000000004</v>
      </c>
    </row>
    <row r="91" spans="1:3" ht="15.75" x14ac:dyDescent="0.25">
      <c r="A91" s="4" t="s">
        <v>9</v>
      </c>
      <c r="B91" s="5" t="s">
        <v>18</v>
      </c>
      <c r="C91" s="5" t="s">
        <v>19</v>
      </c>
    </row>
    <row r="92" spans="1:3" x14ac:dyDescent="0.25">
      <c r="A92" s="5" t="s">
        <v>21</v>
      </c>
      <c r="B92">
        <v>0.93</v>
      </c>
      <c r="C92">
        <v>0.89800000000000002</v>
      </c>
    </row>
    <row r="93" spans="1:3" x14ac:dyDescent="0.25">
      <c r="A93" s="5" t="s">
        <v>22</v>
      </c>
      <c r="B93">
        <v>0.995</v>
      </c>
      <c r="C93">
        <v>1.008</v>
      </c>
    </row>
    <row r="94" spans="1:3" x14ac:dyDescent="0.25">
      <c r="A94" s="5" t="s">
        <v>23</v>
      </c>
      <c r="B94">
        <v>0.88600000000000001</v>
      </c>
      <c r="C94">
        <v>0.84199999999999997</v>
      </c>
    </row>
    <row r="95" spans="1:3" x14ac:dyDescent="0.25">
      <c r="A95" s="5" t="s">
        <v>24</v>
      </c>
      <c r="B95">
        <v>0.80900000000000005</v>
      </c>
      <c r="C95">
        <v>0.78900000000000003</v>
      </c>
    </row>
    <row r="96" spans="1:3" x14ac:dyDescent="0.25">
      <c r="A96" s="5" t="s">
        <v>25</v>
      </c>
      <c r="B96">
        <v>0.997</v>
      </c>
      <c r="C96">
        <v>1.004</v>
      </c>
    </row>
    <row r="97" spans="1:3" x14ac:dyDescent="0.25">
      <c r="A97" s="5" t="s">
        <v>26</v>
      </c>
      <c r="B97">
        <v>0.86399999999999999</v>
      </c>
      <c r="C97">
        <v>0.79200000000000004</v>
      </c>
    </row>
    <row r="98" spans="1:3" x14ac:dyDescent="0.25">
      <c r="A98" s="5" t="s">
        <v>27</v>
      </c>
      <c r="B98">
        <v>0.89100000000000001</v>
      </c>
      <c r="C98">
        <v>1.0620000000000001</v>
      </c>
    </row>
    <row r="99" spans="1:3" x14ac:dyDescent="0.25">
      <c r="A99" s="5" t="s">
        <v>28</v>
      </c>
      <c r="B99">
        <v>0.99199999999999999</v>
      </c>
      <c r="C99">
        <v>0.82799999999999996</v>
      </c>
    </row>
    <row r="106" spans="1:3" ht="17.25" x14ac:dyDescent="0.3">
      <c r="A106" s="4" t="s">
        <v>29</v>
      </c>
      <c r="B106" s="5" t="s">
        <v>18</v>
      </c>
      <c r="C106" s="5" t="s">
        <v>19</v>
      </c>
    </row>
    <row r="107" spans="1:3" x14ac:dyDescent="0.25">
      <c r="A107" s="5" t="s">
        <v>21</v>
      </c>
      <c r="B107">
        <v>17.754999999999999</v>
      </c>
      <c r="C107">
        <v>16.800999999999998</v>
      </c>
    </row>
    <row r="108" spans="1:3" x14ac:dyDescent="0.25">
      <c r="A108" s="5" t="s">
        <v>22</v>
      </c>
      <c r="B108">
        <v>17.966999999999999</v>
      </c>
      <c r="C108">
        <v>19.347999999999999</v>
      </c>
    </row>
    <row r="109" spans="1:3" x14ac:dyDescent="0.25">
      <c r="A109" s="5" t="s">
        <v>23</v>
      </c>
      <c r="B109">
        <v>18.199000000000002</v>
      </c>
      <c r="C109">
        <v>14.571</v>
      </c>
    </row>
    <row r="110" spans="1:3" x14ac:dyDescent="0.25">
      <c r="A110" s="5" t="s">
        <v>24</v>
      </c>
      <c r="B110">
        <v>18.256</v>
      </c>
      <c r="C110">
        <v>16.079999999999998</v>
      </c>
    </row>
    <row r="111" spans="1:3" x14ac:dyDescent="0.25">
      <c r="A111" s="5" t="s">
        <v>25</v>
      </c>
      <c r="B111">
        <v>16.783000000000001</v>
      </c>
      <c r="C111">
        <v>16.690000000000001</v>
      </c>
    </row>
    <row r="112" spans="1:3" x14ac:dyDescent="0.25">
      <c r="A112" s="5" t="s">
        <v>26</v>
      </c>
      <c r="B112">
        <v>16.341000000000001</v>
      </c>
      <c r="C112">
        <v>17.3</v>
      </c>
    </row>
    <row r="113" spans="1:3" x14ac:dyDescent="0.25">
      <c r="A113" s="5" t="s">
        <v>27</v>
      </c>
      <c r="B113">
        <v>18.433</v>
      </c>
      <c r="C113">
        <v>19.004000000000001</v>
      </c>
    </row>
    <row r="114" spans="1:3" x14ac:dyDescent="0.25">
      <c r="A114" s="5" t="s">
        <v>28</v>
      </c>
      <c r="B114">
        <v>20.056000000000001</v>
      </c>
      <c r="C114">
        <v>14.617000000000001</v>
      </c>
    </row>
    <row r="121" spans="1:3" ht="17.25" x14ac:dyDescent="0.3">
      <c r="A121" s="4" t="s">
        <v>30</v>
      </c>
      <c r="B121" s="5" t="s">
        <v>18</v>
      </c>
      <c r="C121" s="5" t="s">
        <v>19</v>
      </c>
    </row>
    <row r="122" spans="1:3" x14ac:dyDescent="0.25">
      <c r="A122" s="5" t="s">
        <v>21</v>
      </c>
      <c r="B122">
        <v>2.7509999999999999</v>
      </c>
      <c r="C122">
        <v>2.548</v>
      </c>
    </row>
    <row r="123" spans="1:3" x14ac:dyDescent="0.25">
      <c r="A123" s="5" t="s">
        <v>22</v>
      </c>
      <c r="B123">
        <v>2.72</v>
      </c>
      <c r="C123">
        <v>2.911</v>
      </c>
    </row>
    <row r="124" spans="1:3" x14ac:dyDescent="0.25">
      <c r="A124" s="5" t="s">
        <v>23</v>
      </c>
      <c r="B124">
        <v>2.7450000000000001</v>
      </c>
      <c r="C124">
        <v>2.1859999999999999</v>
      </c>
    </row>
    <row r="125" spans="1:3" x14ac:dyDescent="0.25">
      <c r="A125" s="5" t="s">
        <v>24</v>
      </c>
      <c r="B125">
        <v>2.6869999999999998</v>
      </c>
      <c r="C125">
        <v>2.4039999999999999</v>
      </c>
    </row>
    <row r="126" spans="1:3" x14ac:dyDescent="0.25">
      <c r="A126" s="5" t="s">
        <v>25</v>
      </c>
      <c r="B126">
        <v>2.67</v>
      </c>
      <c r="C126">
        <v>2.5990000000000002</v>
      </c>
    </row>
    <row r="127" spans="1:3" x14ac:dyDescent="0.25">
      <c r="A127" s="5" t="s">
        <v>26</v>
      </c>
      <c r="B127">
        <v>2.508</v>
      </c>
      <c r="C127">
        <v>2.52</v>
      </c>
    </row>
    <row r="128" spans="1:3" x14ac:dyDescent="0.25">
      <c r="A128" s="5" t="s">
        <v>27</v>
      </c>
      <c r="B128">
        <v>2.8620000000000001</v>
      </c>
      <c r="C128">
        <v>2.8849999999999998</v>
      </c>
    </row>
    <row r="129" spans="1:3" x14ac:dyDescent="0.25">
      <c r="A129" s="5" t="s">
        <v>28</v>
      </c>
      <c r="B129">
        <v>3.173</v>
      </c>
      <c r="C129">
        <v>2.319</v>
      </c>
    </row>
    <row r="135" spans="1:3" ht="15.75" x14ac:dyDescent="0.25">
      <c r="A135" s="4" t="s">
        <v>31</v>
      </c>
      <c r="B135" s="5" t="s">
        <v>18</v>
      </c>
      <c r="C135" s="5" t="s">
        <v>19</v>
      </c>
    </row>
    <row r="136" spans="1:3" x14ac:dyDescent="0.25">
      <c r="A136" s="5" t="s">
        <v>21</v>
      </c>
      <c r="B136">
        <v>7.6999999999999999E-2</v>
      </c>
      <c r="C136">
        <v>6.5000000000000002E-2</v>
      </c>
    </row>
    <row r="137" spans="1:3" x14ac:dyDescent="0.25">
      <c r="A137" s="5" t="s">
        <v>22</v>
      </c>
      <c r="B137">
        <v>7.5999999999999998E-2</v>
      </c>
      <c r="C137">
        <v>7.5999999999999998E-2</v>
      </c>
    </row>
    <row r="138" spans="1:3" x14ac:dyDescent="0.25">
      <c r="A138" s="5" t="s">
        <v>23</v>
      </c>
      <c r="B138">
        <v>7.3999999999999996E-2</v>
      </c>
      <c r="C138">
        <v>6.4000000000000001E-2</v>
      </c>
    </row>
    <row r="139" spans="1:3" x14ac:dyDescent="0.25">
      <c r="A139" s="5" t="s">
        <v>24</v>
      </c>
      <c r="B139">
        <v>7.1999999999999995E-2</v>
      </c>
      <c r="C139">
        <v>7.1999999999999995E-2</v>
      </c>
    </row>
    <row r="140" spans="1:3" x14ac:dyDescent="0.25">
      <c r="A140" s="5" t="s">
        <v>25</v>
      </c>
      <c r="B140">
        <v>8.4000000000000005E-2</v>
      </c>
      <c r="C140">
        <v>6.4000000000000001E-2</v>
      </c>
    </row>
    <row r="141" spans="1:3" x14ac:dyDescent="0.25">
      <c r="A141" s="5" t="s">
        <v>26</v>
      </c>
      <c r="B141">
        <v>6.7000000000000004E-2</v>
      </c>
      <c r="C141">
        <v>7.3999999999999996E-2</v>
      </c>
    </row>
    <row r="142" spans="1:3" x14ac:dyDescent="0.25">
      <c r="A142" s="5" t="s">
        <v>27</v>
      </c>
      <c r="B142">
        <v>7.9000000000000001E-2</v>
      </c>
      <c r="C142">
        <v>8.5000000000000006E-2</v>
      </c>
    </row>
    <row r="143" spans="1:3" x14ac:dyDescent="0.25">
      <c r="A143" s="5" t="s">
        <v>28</v>
      </c>
      <c r="B143">
        <v>9.0999999999999998E-2</v>
      </c>
      <c r="C143">
        <v>7.9000000000000001E-2</v>
      </c>
    </row>
    <row r="150" spans="1:3" ht="15.75" x14ac:dyDescent="0.25">
      <c r="A150" s="4" t="s">
        <v>32</v>
      </c>
      <c r="B150" s="5" t="s">
        <v>18</v>
      </c>
      <c r="C150" s="5" t="s">
        <v>19</v>
      </c>
    </row>
    <row r="151" spans="1:3" x14ac:dyDescent="0.25">
      <c r="A151" s="5" t="s">
        <v>21</v>
      </c>
      <c r="B151">
        <v>3.89</v>
      </c>
      <c r="C151">
        <v>3.6269999999999998</v>
      </c>
    </row>
    <row r="152" spans="1:3" x14ac:dyDescent="0.25">
      <c r="A152" s="5" t="s">
        <v>22</v>
      </c>
      <c r="B152">
        <v>4.008</v>
      </c>
      <c r="C152">
        <v>4.1989999999999998</v>
      </c>
    </row>
    <row r="153" spans="1:3" x14ac:dyDescent="0.25">
      <c r="A153" s="5" t="s">
        <v>23</v>
      </c>
      <c r="B153">
        <v>3.895</v>
      </c>
      <c r="C153">
        <v>3.1909999999999998</v>
      </c>
    </row>
    <row r="154" spans="1:3" x14ac:dyDescent="0.25">
      <c r="A154" s="5" t="s">
        <v>24</v>
      </c>
      <c r="B154">
        <v>3.9079999999999999</v>
      </c>
      <c r="C154">
        <v>3.5569999999999999</v>
      </c>
    </row>
    <row r="155" spans="1:3" x14ac:dyDescent="0.25">
      <c r="A155" s="5" t="s">
        <v>25</v>
      </c>
      <c r="B155">
        <v>3.5030000000000001</v>
      </c>
      <c r="C155">
        <v>3.4950000000000001</v>
      </c>
    </row>
    <row r="156" spans="1:3" x14ac:dyDescent="0.25">
      <c r="A156" s="5" t="s">
        <v>26</v>
      </c>
      <c r="B156">
        <v>3.6549999999999998</v>
      </c>
      <c r="C156">
        <v>3.72</v>
      </c>
    </row>
    <row r="157" spans="1:3" x14ac:dyDescent="0.25">
      <c r="A157" s="5" t="s">
        <v>27</v>
      </c>
      <c r="B157">
        <v>3.9220000000000002</v>
      </c>
      <c r="C157">
        <v>4.0810000000000004</v>
      </c>
    </row>
    <row r="158" spans="1:3" x14ac:dyDescent="0.25">
      <c r="A158" s="5" t="s">
        <v>28</v>
      </c>
      <c r="B158">
        <v>4.3209999999999997</v>
      </c>
      <c r="C158">
        <v>3.1890000000000001</v>
      </c>
    </row>
    <row r="164" spans="1:3" ht="15.75" x14ac:dyDescent="0.25">
      <c r="A164" s="4" t="s">
        <v>11</v>
      </c>
      <c r="B164" s="5" t="s">
        <v>18</v>
      </c>
      <c r="C164" s="5" t="s">
        <v>19</v>
      </c>
    </row>
    <row r="165" spans="1:3" x14ac:dyDescent="0.25">
      <c r="A165" s="5" t="s">
        <v>21</v>
      </c>
      <c r="B165" s="5">
        <v>4.9000000000000002E-2</v>
      </c>
      <c r="C165" s="5">
        <v>0.05</v>
      </c>
    </row>
    <row r="166" spans="1:3" x14ac:dyDescent="0.25">
      <c r="A166" s="5" t="s">
        <v>22</v>
      </c>
      <c r="B166" s="5">
        <v>4.5999999999999999E-2</v>
      </c>
      <c r="C166" s="5">
        <v>5.0999999999999997E-2</v>
      </c>
    </row>
    <row r="167" spans="1:3" x14ac:dyDescent="0.25">
      <c r="A167" s="5" t="s">
        <v>23</v>
      </c>
      <c r="B167" s="5">
        <v>5.0999999999999997E-2</v>
      </c>
      <c r="C167" s="5">
        <v>4.3999999999999997E-2</v>
      </c>
    </row>
    <row r="168" spans="1:3" x14ac:dyDescent="0.25">
      <c r="A168" s="5" t="s">
        <v>24</v>
      </c>
      <c r="B168" s="5">
        <v>4.1000000000000002E-2</v>
      </c>
      <c r="C168" s="5">
        <v>4.3999999999999997E-2</v>
      </c>
    </row>
    <row r="169" spans="1:3" x14ac:dyDescent="0.25">
      <c r="A169" s="5" t="s">
        <v>25</v>
      </c>
      <c r="B169" s="5">
        <v>5.3999999999999999E-2</v>
      </c>
      <c r="C169" s="5">
        <v>4.8000000000000001E-2</v>
      </c>
    </row>
    <row r="170" spans="1:3" x14ac:dyDescent="0.25">
      <c r="A170" s="5" t="s">
        <v>26</v>
      </c>
      <c r="B170" s="5">
        <v>4.7E-2</v>
      </c>
      <c r="C170" s="5">
        <v>4.4999999999999998E-2</v>
      </c>
    </row>
    <row r="171" spans="1:3" x14ac:dyDescent="0.25">
      <c r="A171" s="5" t="s">
        <v>27</v>
      </c>
      <c r="B171" s="5">
        <v>4.5999999999999999E-2</v>
      </c>
      <c r="C171" s="5">
        <v>5.1999999999999998E-2</v>
      </c>
    </row>
    <row r="172" spans="1:3" x14ac:dyDescent="0.25">
      <c r="A172" s="5" t="s">
        <v>28</v>
      </c>
      <c r="B172" s="5">
        <v>5.8000000000000003E-2</v>
      </c>
      <c r="C172" s="5">
        <v>4.3999999999999997E-2</v>
      </c>
    </row>
    <row r="180" spans="1:3" ht="15.75" x14ac:dyDescent="0.25">
      <c r="A180" s="4" t="s">
        <v>12</v>
      </c>
      <c r="B180" s="5" t="s">
        <v>18</v>
      </c>
      <c r="C180" s="5" t="s">
        <v>19</v>
      </c>
    </row>
    <row r="181" spans="1:3" x14ac:dyDescent="0.25">
      <c r="A181" s="5" t="s">
        <v>21</v>
      </c>
      <c r="B181" s="5">
        <v>2.3E-2</v>
      </c>
      <c r="C181" s="5">
        <v>2.3E-2</v>
      </c>
    </row>
    <row r="182" spans="1:3" x14ac:dyDescent="0.25">
      <c r="A182" s="5" t="s">
        <v>22</v>
      </c>
      <c r="B182" s="5">
        <v>2.1999999999999999E-2</v>
      </c>
      <c r="C182" s="5">
        <v>2.5000000000000001E-2</v>
      </c>
    </row>
    <row r="183" spans="1:3" x14ac:dyDescent="0.25">
      <c r="A183" s="5" t="s">
        <v>23</v>
      </c>
      <c r="B183" s="5">
        <v>2.1999999999999999E-2</v>
      </c>
      <c r="C183" s="5">
        <v>1.9E-2</v>
      </c>
    </row>
    <row r="184" spans="1:3" x14ac:dyDescent="0.25">
      <c r="A184" s="5" t="s">
        <v>24</v>
      </c>
      <c r="B184" s="5">
        <v>2.3E-2</v>
      </c>
      <c r="C184" s="5">
        <v>2.1999999999999999E-2</v>
      </c>
    </row>
    <row r="185" spans="1:3" x14ac:dyDescent="0.25">
      <c r="A185" s="5" t="s">
        <v>25</v>
      </c>
      <c r="B185" s="5">
        <v>2.3E-2</v>
      </c>
      <c r="C185" s="5">
        <v>2.4E-2</v>
      </c>
    </row>
    <row r="186" spans="1:3" x14ac:dyDescent="0.25">
      <c r="A186" s="5" t="s">
        <v>26</v>
      </c>
      <c r="B186" s="5">
        <v>2.1999999999999999E-2</v>
      </c>
      <c r="C186" s="5">
        <v>2.4E-2</v>
      </c>
    </row>
    <row r="187" spans="1:3" x14ac:dyDescent="0.25">
      <c r="A187" s="5" t="s">
        <v>27</v>
      </c>
      <c r="B187" s="5">
        <v>2.5000000000000001E-2</v>
      </c>
      <c r="C187" s="5">
        <v>2.5000000000000001E-2</v>
      </c>
    </row>
    <row r="188" spans="1:3" x14ac:dyDescent="0.25">
      <c r="A188" s="5" t="s">
        <v>28</v>
      </c>
      <c r="B188" s="5">
        <v>2.5999999999999999E-2</v>
      </c>
      <c r="C188" s="5">
        <v>0.02</v>
      </c>
    </row>
    <row r="194" spans="1:3" ht="15.75" x14ac:dyDescent="0.25">
      <c r="A194" s="4" t="s">
        <v>13</v>
      </c>
      <c r="B194" s="5" t="s">
        <v>18</v>
      </c>
      <c r="C194" s="5" t="s">
        <v>19</v>
      </c>
    </row>
    <row r="195" spans="1:3" x14ac:dyDescent="0.25">
      <c r="A195" s="5" t="s">
        <v>21</v>
      </c>
      <c r="B195" s="5">
        <v>2.4E-2</v>
      </c>
      <c r="C195" s="5">
        <v>2.4E-2</v>
      </c>
    </row>
    <row r="196" spans="1:3" x14ac:dyDescent="0.25">
      <c r="A196" s="5" t="s">
        <v>22</v>
      </c>
      <c r="B196" s="5">
        <v>2.1999999999999999E-2</v>
      </c>
      <c r="C196" s="5">
        <v>2.5999999999999999E-2</v>
      </c>
    </row>
    <row r="197" spans="1:3" x14ac:dyDescent="0.25">
      <c r="A197" s="5" t="s">
        <v>23</v>
      </c>
      <c r="B197" s="5">
        <v>2.1000000000000001E-2</v>
      </c>
      <c r="C197" s="5">
        <v>0.02</v>
      </c>
    </row>
    <row r="198" spans="1:3" x14ac:dyDescent="0.25">
      <c r="A198" s="5" t="s">
        <v>24</v>
      </c>
      <c r="B198" s="5">
        <v>2.1999999999999999E-2</v>
      </c>
      <c r="C198" s="5">
        <v>2.3E-2</v>
      </c>
    </row>
    <row r="199" spans="1:3" x14ac:dyDescent="0.25">
      <c r="A199" s="5" t="s">
        <v>25</v>
      </c>
      <c r="B199" s="5">
        <v>2.5000000000000001E-2</v>
      </c>
      <c r="C199" s="5">
        <v>2.5000000000000001E-2</v>
      </c>
    </row>
    <row r="200" spans="1:3" x14ac:dyDescent="0.25">
      <c r="A200" s="5" t="s">
        <v>26</v>
      </c>
      <c r="B200" s="5">
        <v>2.4E-2</v>
      </c>
      <c r="C200" s="5">
        <v>2.1999999999999999E-2</v>
      </c>
    </row>
    <row r="201" spans="1:3" x14ac:dyDescent="0.25">
      <c r="A201" s="5" t="s">
        <v>27</v>
      </c>
      <c r="B201" s="5">
        <v>2.5999999999999999E-2</v>
      </c>
      <c r="C201" s="5">
        <v>2.5999999999999999E-2</v>
      </c>
    </row>
    <row r="202" spans="1:3" x14ac:dyDescent="0.25">
      <c r="A202" s="5" t="s">
        <v>28</v>
      </c>
      <c r="B202" s="5">
        <v>2.7E-2</v>
      </c>
      <c r="C202" s="5">
        <v>2.7E-2</v>
      </c>
    </row>
    <row r="210" spans="1:3" ht="15.75" x14ac:dyDescent="0.25">
      <c r="A210" s="4" t="s">
        <v>14</v>
      </c>
      <c r="B210" s="5" t="s">
        <v>18</v>
      </c>
      <c r="C210" s="5" t="s">
        <v>19</v>
      </c>
    </row>
    <row r="211" spans="1:3" x14ac:dyDescent="0.25">
      <c r="A211" s="5" t="s">
        <v>21</v>
      </c>
      <c r="B211" s="5">
        <v>3.0000000000000001E-3</v>
      </c>
      <c r="C211" s="5">
        <v>3.0000000000000001E-3</v>
      </c>
    </row>
    <row r="212" spans="1:3" x14ac:dyDescent="0.25">
      <c r="A212" s="5" t="s">
        <v>22</v>
      </c>
      <c r="B212" s="5">
        <v>3.0000000000000001E-3</v>
      </c>
      <c r="C212" s="5">
        <v>3.0000000000000001E-3</v>
      </c>
    </row>
    <row r="213" spans="1:3" x14ac:dyDescent="0.25">
      <c r="A213" s="5" t="s">
        <v>23</v>
      </c>
      <c r="B213" s="5">
        <v>3.0000000000000001E-3</v>
      </c>
      <c r="C213" s="5">
        <v>3.0000000000000001E-3</v>
      </c>
    </row>
    <row r="214" spans="1:3" x14ac:dyDescent="0.25">
      <c r="A214" s="5" t="s">
        <v>24</v>
      </c>
      <c r="B214" s="5">
        <v>3.0000000000000001E-3</v>
      </c>
      <c r="C214" s="5">
        <v>3.0000000000000001E-3</v>
      </c>
    </row>
    <row r="215" spans="1:3" x14ac:dyDescent="0.25">
      <c r="A215" s="5" t="s">
        <v>25</v>
      </c>
      <c r="B215" s="5">
        <v>3.0000000000000001E-3</v>
      </c>
      <c r="C215" s="5">
        <v>3.0000000000000001E-3</v>
      </c>
    </row>
    <row r="216" spans="1:3" x14ac:dyDescent="0.25">
      <c r="A216" s="5" t="s">
        <v>26</v>
      </c>
      <c r="B216" s="5">
        <v>3.0000000000000001E-3</v>
      </c>
      <c r="C216" s="5">
        <v>3.0000000000000001E-3</v>
      </c>
    </row>
    <row r="217" spans="1:3" x14ac:dyDescent="0.25">
      <c r="A217" s="5" t="s">
        <v>27</v>
      </c>
      <c r="B217" s="5">
        <v>4.0000000000000001E-3</v>
      </c>
      <c r="C217" s="5">
        <v>3.0000000000000001E-3</v>
      </c>
    </row>
    <row r="218" spans="1:3" x14ac:dyDescent="0.25">
      <c r="A218" s="5" t="s">
        <v>28</v>
      </c>
      <c r="B218" s="5">
        <v>4.0000000000000001E-3</v>
      </c>
      <c r="C218" s="5">
        <v>3.0000000000000001E-3</v>
      </c>
    </row>
  </sheetData>
  <mergeCells count="16">
    <mergeCell ref="O1:P1"/>
    <mergeCell ref="Q1:R1"/>
    <mergeCell ref="C2:D2"/>
    <mergeCell ref="E2:F2"/>
    <mergeCell ref="G2:H2"/>
    <mergeCell ref="I2:J2"/>
    <mergeCell ref="K2:L2"/>
    <mergeCell ref="M2:N2"/>
    <mergeCell ref="O2:P2"/>
    <mergeCell ref="Q2:R2"/>
    <mergeCell ref="C1:D1"/>
    <mergeCell ref="E1:F1"/>
    <mergeCell ref="G1:H1"/>
    <mergeCell ref="I1:J1"/>
    <mergeCell ref="K1:L1"/>
    <mergeCell ref="M1:N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Plan2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ROBERTA</dc:creator>
  <cp:lastModifiedBy>Patricia Rehder-Santos</cp:lastModifiedBy>
  <dcterms:created xsi:type="dcterms:W3CDTF">2019-10-09T11:10:02Z</dcterms:created>
  <dcterms:modified xsi:type="dcterms:W3CDTF">2024-10-31T02:59:52Z</dcterms:modified>
</cp:coreProperties>
</file>