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0_ncr:8100000_{A26D0B1A-2001-46D6-810C-97CB6F9B80C8}" xr6:coauthVersionLast="34" xr6:coauthVersionMax="34" xr10:uidLastSave="{00000000-0000-0000-0000-000000000000}"/>
  <bookViews>
    <workbookView xWindow="0" yWindow="0" windowWidth="20490" windowHeight="6945" xr2:uid="{00000000-000D-0000-FFFF-FFFF00000000}"/>
  </bookViews>
  <sheets>
    <sheet name="Grupos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5" i="1" l="1"/>
  <c r="W83" i="1"/>
  <c r="X83" i="1"/>
  <c r="W84" i="1"/>
  <c r="X84" i="1"/>
  <c r="W85" i="1"/>
  <c r="X85" i="1"/>
  <c r="W86" i="1"/>
  <c r="X86" i="1"/>
  <c r="W87" i="1"/>
  <c r="X87" i="1"/>
  <c r="W88" i="1"/>
  <c r="X88" i="1"/>
  <c r="W89" i="1"/>
  <c r="X89" i="1"/>
  <c r="W90" i="1"/>
  <c r="X90" i="1"/>
  <c r="W91" i="1"/>
  <c r="X91" i="1"/>
  <c r="W92" i="1"/>
  <c r="X92" i="1"/>
  <c r="W93" i="1"/>
  <c r="X93" i="1"/>
  <c r="W95" i="1"/>
  <c r="X95" i="1"/>
  <c r="W96" i="1"/>
  <c r="X96" i="1"/>
  <c r="W97" i="1"/>
  <c r="X97" i="1"/>
  <c r="W98" i="1"/>
  <c r="X98" i="1"/>
  <c r="W99" i="1"/>
  <c r="X99" i="1"/>
  <c r="W100" i="1"/>
  <c r="X100" i="1"/>
  <c r="W101" i="1"/>
  <c r="X101" i="1"/>
  <c r="W102" i="1"/>
  <c r="X102" i="1"/>
  <c r="X82" i="1"/>
  <c r="W82" i="1"/>
  <c r="Q102" i="1"/>
  <c r="S102" i="1" s="1"/>
  <c r="Q83" i="1"/>
  <c r="S83" i="1" s="1"/>
  <c r="Q84" i="1"/>
  <c r="S84" i="1" s="1"/>
  <c r="Q85" i="1"/>
  <c r="S85" i="1" s="1"/>
  <c r="Q86" i="1"/>
  <c r="S86" i="1" s="1"/>
  <c r="Q87" i="1"/>
  <c r="S87" i="1" s="1"/>
  <c r="Q88" i="1"/>
  <c r="S88" i="1" s="1"/>
  <c r="Q89" i="1"/>
  <c r="S89" i="1" s="1"/>
  <c r="Q90" i="1"/>
  <c r="S90" i="1" s="1"/>
  <c r="Q91" i="1"/>
  <c r="S91" i="1" s="1"/>
  <c r="Q92" i="1"/>
  <c r="S92" i="1" s="1"/>
  <c r="Q93" i="1"/>
  <c r="S93" i="1" s="1"/>
  <c r="Q94" i="1"/>
  <c r="Q95" i="1"/>
  <c r="S95" i="1" s="1"/>
  <c r="Q96" i="1"/>
  <c r="S96" i="1" s="1"/>
  <c r="Q97" i="1"/>
  <c r="S97" i="1" s="1"/>
  <c r="Q98" i="1"/>
  <c r="S98" i="1" s="1"/>
  <c r="Q99" i="1"/>
  <c r="S99" i="1" s="1"/>
  <c r="Q100" i="1"/>
  <c r="S100" i="1" s="1"/>
  <c r="Q101" i="1"/>
  <c r="S101" i="1" s="1"/>
  <c r="Q82" i="1"/>
  <c r="S82" i="1" s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B103" i="1"/>
  <c r="C103" i="1"/>
  <c r="B104" i="1"/>
  <c r="C104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52" i="1"/>
  <c r="W54" i="1"/>
  <c r="W55" i="1"/>
  <c r="W56" i="1"/>
  <c r="W57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53" i="1"/>
  <c r="Q53" i="1"/>
  <c r="S53" i="1" s="1"/>
  <c r="Q54" i="1"/>
  <c r="S54" i="1" s="1"/>
  <c r="Q55" i="1"/>
  <c r="S55" i="1" s="1"/>
  <c r="Q56" i="1"/>
  <c r="S56" i="1" s="1"/>
  <c r="Q57" i="1"/>
  <c r="S57" i="1" s="1"/>
  <c r="Q58" i="1"/>
  <c r="S58" i="1" s="1"/>
  <c r="Q59" i="1"/>
  <c r="S59" i="1" s="1"/>
  <c r="Q60" i="1"/>
  <c r="S60" i="1" s="1"/>
  <c r="Q61" i="1"/>
  <c r="S61" i="1" s="1"/>
  <c r="Q62" i="1"/>
  <c r="S62" i="1" s="1"/>
  <c r="Q63" i="1"/>
  <c r="S63" i="1" s="1"/>
  <c r="Q64" i="1"/>
  <c r="S64" i="1" s="1"/>
  <c r="Q65" i="1"/>
  <c r="S65" i="1" s="1"/>
  <c r="Q66" i="1"/>
  <c r="S66" i="1" s="1"/>
  <c r="Q67" i="1"/>
  <c r="S67" i="1" s="1"/>
  <c r="Q68" i="1"/>
  <c r="S68" i="1" s="1"/>
  <c r="Q69" i="1"/>
  <c r="S69" i="1" s="1"/>
  <c r="Q70" i="1"/>
  <c r="S70" i="1" s="1"/>
  <c r="Q71" i="1"/>
  <c r="S71" i="1" s="1"/>
  <c r="Q72" i="1"/>
  <c r="S72" i="1" s="1"/>
  <c r="Q73" i="1"/>
  <c r="S73" i="1" s="1"/>
  <c r="Q74" i="1"/>
  <c r="S74" i="1" s="1"/>
  <c r="Q52" i="1"/>
  <c r="S52" i="1" s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AV104" i="1"/>
  <c r="AU104" i="1"/>
  <c r="AT104" i="1"/>
  <c r="AS104" i="1"/>
  <c r="AR104" i="1"/>
  <c r="AQ104" i="1"/>
  <c r="AP104" i="1"/>
  <c r="AO104" i="1"/>
  <c r="AN104" i="1"/>
  <c r="AM104" i="1"/>
  <c r="AB104" i="1"/>
  <c r="AA104" i="1"/>
  <c r="Z104" i="1"/>
  <c r="V104" i="1"/>
  <c r="U104" i="1"/>
  <c r="T104" i="1"/>
  <c r="R104" i="1"/>
  <c r="P104" i="1"/>
  <c r="O104" i="1"/>
  <c r="N104" i="1"/>
  <c r="M104" i="1"/>
  <c r="L104" i="1"/>
  <c r="K104" i="1"/>
  <c r="J104" i="1"/>
  <c r="I104" i="1"/>
  <c r="H104" i="1"/>
  <c r="G104" i="1"/>
  <c r="E104" i="1"/>
  <c r="D104" i="1"/>
  <c r="AV103" i="1"/>
  <c r="AU103" i="1"/>
  <c r="AT103" i="1"/>
  <c r="AS103" i="1"/>
  <c r="AR103" i="1"/>
  <c r="AQ103" i="1"/>
  <c r="AP103" i="1"/>
  <c r="AO103" i="1"/>
  <c r="AN103" i="1"/>
  <c r="AM103" i="1"/>
  <c r="AB103" i="1"/>
  <c r="AA103" i="1"/>
  <c r="Z103" i="1"/>
  <c r="V103" i="1"/>
  <c r="U103" i="1"/>
  <c r="T103" i="1"/>
  <c r="R103" i="1"/>
  <c r="P103" i="1"/>
  <c r="O103" i="1"/>
  <c r="N103" i="1"/>
  <c r="M103" i="1"/>
  <c r="L103" i="1"/>
  <c r="K103" i="1"/>
  <c r="J103" i="1"/>
  <c r="I103" i="1"/>
  <c r="H103" i="1"/>
  <c r="G103" i="1"/>
  <c r="E103" i="1"/>
  <c r="D103" i="1"/>
  <c r="AC103" i="1"/>
  <c r="AV76" i="1"/>
  <c r="AU76" i="1"/>
  <c r="AT76" i="1"/>
  <c r="AS76" i="1"/>
  <c r="AR76" i="1"/>
  <c r="AQ76" i="1"/>
  <c r="AP76" i="1"/>
  <c r="AO76" i="1"/>
  <c r="AN76" i="1"/>
  <c r="AM76" i="1"/>
  <c r="AC76" i="1"/>
  <c r="AB76" i="1"/>
  <c r="AA76" i="1"/>
  <c r="Z76" i="1"/>
  <c r="V76" i="1"/>
  <c r="U76" i="1"/>
  <c r="T76" i="1"/>
  <c r="R76" i="1"/>
  <c r="P76" i="1"/>
  <c r="O76" i="1"/>
  <c r="N76" i="1"/>
  <c r="M76" i="1"/>
  <c r="L76" i="1"/>
  <c r="K76" i="1"/>
  <c r="J76" i="1"/>
  <c r="I76" i="1"/>
  <c r="H76" i="1"/>
  <c r="G76" i="1"/>
  <c r="E76" i="1"/>
  <c r="D76" i="1"/>
  <c r="C76" i="1"/>
  <c r="B76" i="1"/>
  <c r="AV75" i="1"/>
  <c r="AU75" i="1"/>
  <c r="AT75" i="1"/>
  <c r="AS75" i="1"/>
  <c r="AR75" i="1"/>
  <c r="AQ75" i="1"/>
  <c r="AP75" i="1"/>
  <c r="AO75" i="1"/>
  <c r="AN75" i="1"/>
  <c r="AM75" i="1"/>
  <c r="AC75" i="1"/>
  <c r="AB75" i="1"/>
  <c r="AA75" i="1"/>
  <c r="Z75" i="1"/>
  <c r="V75" i="1"/>
  <c r="U75" i="1"/>
  <c r="T75" i="1"/>
  <c r="R75" i="1"/>
  <c r="P75" i="1"/>
  <c r="O75" i="1"/>
  <c r="N75" i="1"/>
  <c r="M75" i="1"/>
  <c r="L75" i="1"/>
  <c r="K75" i="1"/>
  <c r="J75" i="1"/>
  <c r="I75" i="1"/>
  <c r="H75" i="1"/>
  <c r="G75" i="1"/>
  <c r="E75" i="1"/>
  <c r="D75" i="1"/>
  <c r="C75" i="1"/>
  <c r="B75" i="1"/>
  <c r="AR46" i="1"/>
  <c r="AR45" i="1"/>
  <c r="AR19" i="1"/>
  <c r="AR18" i="1"/>
  <c r="AN45" i="1"/>
  <c r="AO45" i="1"/>
  <c r="AP45" i="1"/>
  <c r="AQ45" i="1"/>
  <c r="AS45" i="1"/>
  <c r="AT45" i="1"/>
  <c r="AU45" i="1"/>
  <c r="AV45" i="1"/>
  <c r="AN46" i="1"/>
  <c r="AO46" i="1"/>
  <c r="AP46" i="1"/>
  <c r="AQ46" i="1"/>
  <c r="AS46" i="1"/>
  <c r="AT46" i="1"/>
  <c r="AU46" i="1"/>
  <c r="AV46" i="1"/>
  <c r="AM46" i="1"/>
  <c r="AM45" i="1"/>
  <c r="AN18" i="1"/>
  <c r="AO18" i="1"/>
  <c r="AP18" i="1"/>
  <c r="AQ18" i="1"/>
  <c r="AS18" i="1"/>
  <c r="AT18" i="1"/>
  <c r="AU18" i="1"/>
  <c r="AV18" i="1"/>
  <c r="AN19" i="1"/>
  <c r="AO19" i="1"/>
  <c r="AP19" i="1"/>
  <c r="AQ19" i="1"/>
  <c r="AS19" i="1"/>
  <c r="AT19" i="1"/>
  <c r="AU19" i="1"/>
  <c r="AV19" i="1"/>
  <c r="AM19" i="1"/>
  <c r="AM18" i="1"/>
  <c r="V18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25" i="1"/>
  <c r="Q6" i="1"/>
  <c r="Q7" i="1"/>
  <c r="Q8" i="1"/>
  <c r="Q9" i="1"/>
  <c r="Q10" i="1"/>
  <c r="Q11" i="1"/>
  <c r="Q12" i="1"/>
  <c r="Q13" i="1"/>
  <c r="Q14" i="1"/>
  <c r="Q15" i="1"/>
  <c r="Q16" i="1"/>
  <c r="Q17" i="1"/>
  <c r="Q5" i="1"/>
  <c r="W103" i="1" l="1"/>
  <c r="S104" i="1"/>
  <c r="X103" i="1"/>
  <c r="X104" i="1"/>
  <c r="F103" i="1"/>
  <c r="W104" i="1"/>
  <c r="Q103" i="1"/>
  <c r="X75" i="1"/>
  <c r="F75" i="1"/>
  <c r="W76" i="1"/>
  <c r="X76" i="1"/>
  <c r="W75" i="1"/>
  <c r="S75" i="1"/>
  <c r="S76" i="1"/>
  <c r="Q76" i="1"/>
  <c r="S103" i="1"/>
  <c r="AC104" i="1"/>
  <c r="Q75" i="1"/>
  <c r="F76" i="1"/>
  <c r="Q104" i="1"/>
  <c r="F104" i="1"/>
  <c r="C46" i="1"/>
  <c r="C45" i="1"/>
  <c r="W34" i="1" l="1"/>
  <c r="X34" i="1"/>
  <c r="W40" i="1"/>
  <c r="X40" i="1"/>
  <c r="X5" i="1"/>
  <c r="X6" i="1"/>
  <c r="X8" i="1"/>
  <c r="X9" i="1"/>
  <c r="X11" i="1"/>
  <c r="X12" i="1"/>
  <c r="X13" i="1"/>
  <c r="X14" i="1"/>
  <c r="X15" i="1"/>
  <c r="X16" i="1"/>
  <c r="X17" i="1"/>
  <c r="X38" i="1"/>
  <c r="X39" i="1"/>
  <c r="X41" i="1"/>
  <c r="X42" i="1"/>
  <c r="X43" i="1"/>
  <c r="X44" i="1"/>
  <c r="X27" i="1"/>
  <c r="X28" i="1"/>
  <c r="X30" i="1"/>
  <c r="X31" i="1"/>
  <c r="X32" i="1"/>
  <c r="X33" i="1"/>
  <c r="X35" i="1"/>
  <c r="X36" i="1"/>
  <c r="X37" i="1"/>
  <c r="X26" i="1"/>
  <c r="X46" i="1" l="1"/>
  <c r="X45" i="1"/>
  <c r="X19" i="1"/>
  <c r="X18" i="1"/>
  <c r="W26" i="1" l="1"/>
  <c r="W27" i="1"/>
  <c r="W28" i="1"/>
  <c r="W30" i="1"/>
  <c r="W31" i="1"/>
  <c r="W32" i="1"/>
  <c r="W33" i="1"/>
  <c r="W35" i="1"/>
  <c r="W36" i="1"/>
  <c r="W37" i="1"/>
  <c r="W38" i="1"/>
  <c r="W39" i="1"/>
  <c r="W41" i="1"/>
  <c r="W42" i="1"/>
  <c r="W43" i="1"/>
  <c r="W44" i="1"/>
  <c r="W6" i="1"/>
  <c r="W8" i="1"/>
  <c r="W9" i="1"/>
  <c r="W11" i="1"/>
  <c r="W12" i="1"/>
  <c r="W13" i="1"/>
  <c r="W14" i="1"/>
  <c r="W15" i="1"/>
  <c r="W16" i="1"/>
  <c r="W17" i="1"/>
  <c r="W18" i="1" l="1"/>
  <c r="W19" i="1"/>
  <c r="W45" i="1"/>
  <c r="W46" i="1"/>
  <c r="T45" i="1" l="1"/>
  <c r="U45" i="1"/>
  <c r="V45" i="1"/>
  <c r="T46" i="1"/>
  <c r="U46" i="1"/>
  <c r="V46" i="1"/>
  <c r="T18" i="1"/>
  <c r="U18" i="1"/>
  <c r="T19" i="1"/>
  <c r="U19" i="1"/>
  <c r="V19" i="1"/>
  <c r="B45" i="1" l="1"/>
  <c r="AB46" i="1" l="1"/>
  <c r="AA46" i="1"/>
  <c r="Z46" i="1"/>
  <c r="R46" i="1"/>
  <c r="P46" i="1"/>
  <c r="O46" i="1"/>
  <c r="N46" i="1"/>
  <c r="M46" i="1"/>
  <c r="L46" i="1"/>
  <c r="K46" i="1"/>
  <c r="J46" i="1"/>
  <c r="I46" i="1"/>
  <c r="H46" i="1"/>
  <c r="G46" i="1"/>
  <c r="E46" i="1"/>
  <c r="D46" i="1"/>
  <c r="B46" i="1"/>
  <c r="AB45" i="1"/>
  <c r="AA45" i="1"/>
  <c r="Z45" i="1"/>
  <c r="R45" i="1"/>
  <c r="O45" i="1"/>
  <c r="N45" i="1"/>
  <c r="M45" i="1"/>
  <c r="L45" i="1"/>
  <c r="K45" i="1"/>
  <c r="J45" i="1"/>
  <c r="I45" i="1"/>
  <c r="H45" i="1"/>
  <c r="G45" i="1"/>
  <c r="E45" i="1"/>
  <c r="D45" i="1"/>
  <c r="S44" i="1"/>
  <c r="F44" i="1"/>
  <c r="S43" i="1"/>
  <c r="F43" i="1"/>
  <c r="S42" i="1"/>
  <c r="F42" i="1"/>
  <c r="S41" i="1"/>
  <c r="F41" i="1"/>
  <c r="S40" i="1"/>
  <c r="F40" i="1"/>
  <c r="S39" i="1"/>
  <c r="F39" i="1"/>
  <c r="S38" i="1"/>
  <c r="F38" i="1"/>
  <c r="S37" i="1"/>
  <c r="F37" i="1"/>
  <c r="S36" i="1"/>
  <c r="F36" i="1"/>
  <c r="S35" i="1"/>
  <c r="F35" i="1"/>
  <c r="S34" i="1"/>
  <c r="F34" i="1"/>
  <c r="S33" i="1"/>
  <c r="F33" i="1"/>
  <c r="S32" i="1"/>
  <c r="F32" i="1"/>
  <c r="S31" i="1"/>
  <c r="F31" i="1"/>
  <c r="S30" i="1"/>
  <c r="F30" i="1"/>
  <c r="F29" i="1"/>
  <c r="S28" i="1"/>
  <c r="F28" i="1"/>
  <c r="AC27" i="1"/>
  <c r="AC45" i="1" s="1"/>
  <c r="S27" i="1"/>
  <c r="F27" i="1"/>
  <c r="S26" i="1"/>
  <c r="F26" i="1"/>
  <c r="F25" i="1"/>
  <c r="AC19" i="1"/>
  <c r="AB19" i="1"/>
  <c r="AA19" i="1"/>
  <c r="Z19" i="1"/>
  <c r="R19" i="1"/>
  <c r="P19" i="1"/>
  <c r="O19" i="1"/>
  <c r="K19" i="1"/>
  <c r="J19" i="1"/>
  <c r="I19" i="1"/>
  <c r="H19" i="1"/>
  <c r="G19" i="1"/>
  <c r="E19" i="1"/>
  <c r="D19" i="1"/>
  <c r="B19" i="1"/>
  <c r="AC18" i="1"/>
  <c r="AB18" i="1"/>
  <c r="AA18" i="1"/>
  <c r="Z18" i="1"/>
  <c r="R18" i="1"/>
  <c r="P18" i="1"/>
  <c r="O18" i="1"/>
  <c r="K18" i="1"/>
  <c r="J18" i="1"/>
  <c r="I18" i="1"/>
  <c r="H18" i="1"/>
  <c r="G18" i="1"/>
  <c r="E18" i="1"/>
  <c r="D18" i="1"/>
  <c r="B18" i="1"/>
  <c r="S17" i="1"/>
  <c r="F17" i="1"/>
  <c r="S16" i="1"/>
  <c r="F16" i="1"/>
  <c r="S15" i="1"/>
  <c r="F15" i="1"/>
  <c r="S14" i="1"/>
  <c r="F14" i="1"/>
  <c r="S13" i="1"/>
  <c r="F13" i="1"/>
  <c r="S12" i="1"/>
  <c r="F12" i="1"/>
  <c r="S11" i="1"/>
  <c r="F11" i="1"/>
  <c r="F10" i="1"/>
  <c r="S9" i="1"/>
  <c r="F9" i="1"/>
  <c r="S8" i="1"/>
  <c r="F8" i="1"/>
  <c r="F7" i="1"/>
  <c r="S6" i="1"/>
  <c r="F6" i="1"/>
  <c r="F5" i="1"/>
  <c r="AC46" i="1" l="1"/>
  <c r="F19" i="1"/>
  <c r="F45" i="1"/>
  <c r="S19" i="1"/>
  <c r="S18" i="1"/>
  <c r="S46" i="1"/>
  <c r="S45" i="1"/>
  <c r="Q18" i="1"/>
  <c r="Q19" i="1"/>
  <c r="F46" i="1"/>
  <c r="Q45" i="1"/>
  <c r="Q46" i="1"/>
  <c r="F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user-11</author>
    <author>Viviane</author>
    <author>Erika Kabbach</author>
    <author>Fernanda Sousa</author>
  </authors>
  <commentList>
    <comment ref="N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user-11:
fumante passiva ?
</t>
        </r>
      </text>
    </comment>
    <comment ref="A10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Viviane:</t>
        </r>
        <r>
          <rPr>
            <sz val="9"/>
            <color indexed="81"/>
            <rFont val="Segoe UI"/>
            <family val="2"/>
          </rPr>
          <t xml:space="preserve">
DPOC + IC</t>
        </r>
      </text>
    </comment>
    <comment ref="R10" authorId="2" shapeId="0" xr:uid="{00000000-0006-0000-0000-000003000000}">
      <text>
        <r>
          <rPr>
            <b/>
            <sz val="9"/>
            <color indexed="81"/>
            <rFont val="Tahoma"/>
            <family val="2"/>
          </rPr>
          <t>Erika Kabbach:</t>
        </r>
        <r>
          <rPr>
            <sz val="9"/>
            <color indexed="81"/>
            <rFont val="Tahoma"/>
            <family val="2"/>
          </rPr>
          <t xml:space="preserve">
Não realizou - angina
</t>
        </r>
      </text>
    </comment>
    <comment ref="R29" authorId="3" shapeId="0" xr:uid="{00000000-0006-0000-0000-000004000000}">
      <text>
        <r>
          <rPr>
            <b/>
            <sz val="9"/>
            <color indexed="81"/>
            <rFont val="Tahoma"/>
            <family val="2"/>
          </rPr>
          <t>Fernanda Sousa:</t>
        </r>
        <r>
          <rPr>
            <sz val="9"/>
            <color indexed="81"/>
            <rFont val="Tahoma"/>
            <family val="2"/>
          </rPr>
          <t xml:space="preserve">
Aguardando angioplastia.
</t>
        </r>
      </text>
    </comment>
  </commentList>
</comments>
</file>

<file path=xl/sharedStrings.xml><?xml version="1.0" encoding="utf-8"?>
<sst xmlns="http://schemas.openxmlformats.org/spreadsheetml/2006/main" count="231" uniqueCount="66">
  <si>
    <t>Dados Antropométricos</t>
  </si>
  <si>
    <t>DADOS CLÍNICOS</t>
  </si>
  <si>
    <t>CAT</t>
  </si>
  <si>
    <t xml:space="preserve">TC6 </t>
  </si>
  <si>
    <t>Medicação Exacerbação (Hospital / prescrição médica)</t>
  </si>
  <si>
    <t>Idade (anos)</t>
  </si>
  <si>
    <t>Altura (cm)</t>
  </si>
  <si>
    <t>Peso (Kg)</t>
  </si>
  <si>
    <t>IMC</t>
  </si>
  <si>
    <t>Gênero</t>
  </si>
  <si>
    <t>FC repouso</t>
  </si>
  <si>
    <t>PAS repouso</t>
  </si>
  <si>
    <t>PAD repouso</t>
  </si>
  <si>
    <t>SatO2</t>
  </si>
  <si>
    <t>O2 L/min</t>
  </si>
  <si>
    <t>HAS</t>
  </si>
  <si>
    <t>DM</t>
  </si>
  <si>
    <t>Tabagista</t>
  </si>
  <si>
    <t>Valor predito</t>
  </si>
  <si>
    <t>DP Obtida (m)</t>
  </si>
  <si>
    <t>% do predito</t>
  </si>
  <si>
    <t>CVF Pós (%)</t>
  </si>
  <si>
    <r>
      <t>VEF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 xml:space="preserve"> Pós</t>
    </r>
  </si>
  <si>
    <t>VEF1 Pós (%)</t>
  </si>
  <si>
    <r>
      <t>VEF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/CVF (%)</t>
    </r>
  </si>
  <si>
    <t>Terapia Antibiótica</t>
  </si>
  <si>
    <t xml:space="preserve">SABA </t>
  </si>
  <si>
    <t xml:space="preserve">LAMA </t>
  </si>
  <si>
    <t>Corticóides inalatórios e orais</t>
  </si>
  <si>
    <t>Betabloqueadores</t>
  </si>
  <si>
    <t>Diuréticos</t>
  </si>
  <si>
    <t>Bloqueadores dos canais de cálcio</t>
  </si>
  <si>
    <t>Inibidores da ECA</t>
  </si>
  <si>
    <t>Media</t>
  </si>
  <si>
    <t>DP</t>
  </si>
  <si>
    <t xml:space="preserve">  Mean RR  (ms):              </t>
  </si>
  <si>
    <t xml:space="preserve">  STD RR (ms):                </t>
  </si>
  <si>
    <t xml:space="preserve">  RMSSD (ms):                 </t>
  </si>
  <si>
    <t xml:space="preserve">  RR tri index:               </t>
  </si>
  <si>
    <t xml:space="preserve">  LF (n.u.):                  </t>
  </si>
  <si>
    <t xml:space="preserve">  SD1 (ms):                   </t>
  </si>
  <si>
    <t xml:space="preserve">  SD2 (ms):                   </t>
  </si>
  <si>
    <t xml:space="preserve">ApEn </t>
  </si>
  <si>
    <t xml:space="preserve">SampEn    </t>
  </si>
  <si>
    <t>mMRC</t>
  </si>
  <si>
    <t>612.7909612.79</t>
  </si>
  <si>
    <t>FC inicial</t>
  </si>
  <si>
    <t>FC rec 1 min</t>
  </si>
  <si>
    <t xml:space="preserve">FC pico </t>
  </si>
  <si>
    <t>HRR</t>
  </si>
  <si>
    <t>HF ms2</t>
  </si>
  <si>
    <t>66.2472</t>
  </si>
  <si>
    <t>65.5972</t>
  </si>
  <si>
    <t>Delta pico-basal</t>
  </si>
  <si>
    <t>DADOS VFC SUPINO</t>
  </si>
  <si>
    <t>Mean RR</t>
  </si>
  <si>
    <t>Questionários</t>
  </si>
  <si>
    <t>GAE- (n=13)</t>
  </si>
  <si>
    <t>GAE+ (n=20)</t>
  </si>
  <si>
    <t>Pacientes</t>
  </si>
  <si>
    <t>GST- (n=23)</t>
  </si>
  <si>
    <t>GST+ (n=21)</t>
  </si>
  <si>
    <t>Hipoglicemiante</t>
  </si>
  <si>
    <t xml:space="preserve">SAMA e/ou SABA </t>
  </si>
  <si>
    <t xml:space="preserve">LAMA e/ou LABA </t>
  </si>
  <si>
    <t>Suplementação O2 (L/min)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</si>
</sst>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color rgb="FFFF0000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rgb="FF0070C0"/>
      <name val="Times New Roman"/>
      <family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DABB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22">
    <xf numFmtId="0" fontId="0" fillId="0" borderId="0" xfId="0"/>
    <xf numFmtId="0" fontId="1" fillId="4" borderId="8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1" fontId="2" fillId="0" borderId="0" xfId="0" applyNumberFormat="1" applyFont="1" applyFill="1" applyAlignment="1">
      <alignment horizontal="center" vertical="center"/>
    </xf>
    <xf numFmtId="164" fontId="5" fillId="10" borderId="0" xfId="0" applyNumberFormat="1" applyFont="1" applyFill="1" applyAlignment="1">
      <alignment horizontal="center" vertical="center"/>
    </xf>
    <xf numFmtId="164" fontId="8" fillId="10" borderId="0" xfId="0" applyNumberFormat="1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2" fontId="2" fillId="0" borderId="0" xfId="0" applyNumberFormat="1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>
      <alignment horizontal="center"/>
    </xf>
    <xf numFmtId="1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5" xfId="0" applyNumberFormat="1" applyFont="1" applyFill="1" applyBorder="1" applyAlignment="1">
      <alignment horizontal="center" wrapText="1"/>
    </xf>
    <xf numFmtId="2" fontId="1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1" fontId="2" fillId="13" borderId="0" xfId="0" applyNumberFormat="1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5" fillId="10" borderId="0" xfId="0" applyNumberFormat="1" applyFont="1" applyFill="1" applyAlignment="1">
      <alignment horizontal="center" vertical="center"/>
    </xf>
    <xf numFmtId="2" fontId="8" fillId="10" borderId="0" xfId="0" applyNumberFormat="1" applyFont="1" applyFill="1" applyAlignment="1">
      <alignment horizontal="center" vertical="center"/>
    </xf>
    <xf numFmtId="0" fontId="1" fillId="8" borderId="5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165" fontId="5" fillId="10" borderId="0" xfId="0" applyNumberFormat="1" applyFont="1" applyFill="1" applyAlignment="1">
      <alignment horizontal="center" vertical="center"/>
    </xf>
    <xf numFmtId="165" fontId="8" fillId="10" borderId="0" xfId="0" applyNumberFormat="1" applyFont="1" applyFill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/>
    <xf numFmtId="0" fontId="3" fillId="7" borderId="8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/>
    <xf numFmtId="49" fontId="2" fillId="0" borderId="0" xfId="0" applyNumberFormat="1" applyFont="1" applyBorder="1"/>
    <xf numFmtId="0" fontId="1" fillId="1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2" fontId="2" fillId="0" borderId="0" xfId="0" applyNumberFormat="1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5" fillId="10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10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11" borderId="0" xfId="0" applyFont="1" applyFill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1" fillId="10" borderId="8" xfId="0" applyFont="1" applyFill="1" applyBorder="1" applyAlignment="1">
      <alignment horizontal="left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" fillId="4" borderId="4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3" fillId="14" borderId="10" xfId="0" applyFont="1" applyFill="1" applyBorder="1" applyAlignment="1">
      <alignment horizontal="center" vertical="center"/>
    </xf>
    <xf numFmtId="0" fontId="3" fillId="14" borderId="12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4" borderId="6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04"/>
  <sheetViews>
    <sheetView tabSelected="1" zoomScale="70" zoomScaleNormal="70" workbookViewId="0">
      <pane xSplit="1" topLeftCell="B1" activePane="topRight" state="frozen"/>
      <selection pane="topRight" activeCell="A82" sqref="A82:A102"/>
    </sheetView>
  </sheetViews>
  <sheetFormatPr defaultRowHeight="15.75" x14ac:dyDescent="0.25"/>
  <cols>
    <col min="1" max="1" width="19.5703125" style="64" bestFit="1" customWidth="1"/>
    <col min="2" max="2" width="17.28515625" style="64" customWidth="1"/>
    <col min="3" max="3" width="10.140625" style="64" bestFit="1" customWidth="1"/>
    <col min="4" max="4" width="10" style="64" customWidth="1"/>
    <col min="5" max="5" width="12" style="64" customWidth="1"/>
    <col min="6" max="6" width="12.42578125" style="64" bestFit="1" customWidth="1"/>
    <col min="7" max="7" width="11.5703125" style="64" customWidth="1"/>
    <col min="8" max="8" width="11.140625" style="64" customWidth="1"/>
    <col min="9" max="9" width="13.42578125" style="64" customWidth="1"/>
    <col min="10" max="10" width="14" style="64" customWidth="1"/>
    <col min="11" max="11" width="12.85546875" style="64" customWidth="1"/>
    <col min="12" max="12" width="15.5703125" style="64" customWidth="1"/>
    <col min="13" max="13" width="11.85546875" style="64" customWidth="1"/>
    <col min="14" max="14" width="12.7109375" style="64" customWidth="1"/>
    <col min="15" max="15" width="20" style="64" bestFit="1" customWidth="1"/>
    <col min="16" max="16" width="15" style="64" customWidth="1"/>
    <col min="17" max="18" width="18" style="64" bestFit="1" customWidth="1"/>
    <col min="19" max="19" width="19.140625" style="64" bestFit="1" customWidth="1"/>
    <col min="20" max="24" width="19.140625" style="64" customWidth="1"/>
    <col min="25" max="25" width="30.7109375" style="64" bestFit="1" customWidth="1"/>
    <col min="26" max="26" width="15" style="64" customWidth="1"/>
    <col min="27" max="27" width="15.85546875" style="64" customWidth="1"/>
    <col min="28" max="28" width="18.28515625" style="64" customWidth="1"/>
    <col min="29" max="29" width="18.85546875" style="64" customWidth="1"/>
    <col min="30" max="30" width="13.85546875" style="64" customWidth="1"/>
    <col min="31" max="32" width="21" style="64" bestFit="1" customWidth="1"/>
    <col min="33" max="33" width="14.42578125" style="64" customWidth="1"/>
    <col min="34" max="34" width="12.28515625" style="64" customWidth="1"/>
    <col min="35" max="35" width="10.5703125" style="64" customWidth="1"/>
    <col min="36" max="36" width="16.5703125" style="64" customWidth="1"/>
    <col min="37" max="37" width="13.7109375" style="64" customWidth="1"/>
    <col min="38" max="38" width="19.28515625" style="64" bestFit="1" customWidth="1"/>
    <col min="39" max="39" width="19.140625" style="64" customWidth="1"/>
    <col min="40" max="40" width="17.7109375" style="64" customWidth="1"/>
    <col min="41" max="41" width="18.7109375" style="64" customWidth="1"/>
    <col min="42" max="42" width="17.140625" style="64" customWidth="1"/>
    <col min="43" max="43" width="13.5703125" style="64" customWidth="1"/>
    <col min="44" max="44" width="9.140625" style="64"/>
    <col min="45" max="45" width="13.85546875" style="64" customWidth="1"/>
    <col min="46" max="46" width="13" style="64" customWidth="1"/>
    <col min="47" max="47" width="10.5703125" style="64" customWidth="1"/>
    <col min="48" max="48" width="12" style="64" customWidth="1"/>
    <col min="49" max="16384" width="9.140625" style="64"/>
  </cols>
  <sheetData>
    <row r="1" spans="1:48" s="89" customFormat="1" ht="20.25" x14ac:dyDescent="0.3">
      <c r="A1" s="86" t="s">
        <v>57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</row>
    <row r="2" spans="1:48" ht="15.75" customHeight="1" x14ac:dyDescent="0.25">
      <c r="A2" s="106" t="s">
        <v>59</v>
      </c>
      <c r="B2" s="109" t="s">
        <v>0</v>
      </c>
      <c r="C2" s="110"/>
      <c r="D2" s="110"/>
      <c r="E2" s="110"/>
      <c r="F2" s="110"/>
      <c r="G2" s="113" t="s">
        <v>1</v>
      </c>
      <c r="H2" s="114"/>
      <c r="I2" s="114"/>
      <c r="J2" s="114"/>
      <c r="K2" s="114"/>
      <c r="L2" s="114"/>
      <c r="M2" s="114"/>
      <c r="N2" s="120"/>
      <c r="O2" s="115" t="s">
        <v>56</v>
      </c>
      <c r="P2" s="116"/>
      <c r="Q2" s="121" t="s">
        <v>3</v>
      </c>
      <c r="R2" s="117"/>
      <c r="S2" s="117"/>
      <c r="T2" s="42"/>
      <c r="U2" s="42"/>
      <c r="V2" s="42"/>
      <c r="W2" s="42"/>
      <c r="X2" s="42"/>
      <c r="Y2" s="42"/>
      <c r="Z2" s="93"/>
      <c r="AA2" s="93"/>
      <c r="AB2" s="93"/>
      <c r="AC2" s="93"/>
      <c r="AD2" s="95" t="s">
        <v>4</v>
      </c>
      <c r="AE2" s="96"/>
      <c r="AF2" s="96"/>
      <c r="AG2" s="96"/>
      <c r="AH2" s="96"/>
      <c r="AI2" s="96"/>
      <c r="AJ2" s="96"/>
      <c r="AK2" s="96"/>
      <c r="AL2" s="90"/>
      <c r="AM2" s="97"/>
      <c r="AN2" s="98"/>
      <c r="AO2" s="98"/>
      <c r="AP2" s="98"/>
      <c r="AQ2" s="98"/>
      <c r="AR2" s="98"/>
      <c r="AS2" s="98"/>
      <c r="AT2" s="98"/>
      <c r="AU2" s="98"/>
      <c r="AV2" s="98"/>
    </row>
    <row r="3" spans="1:48" x14ac:dyDescent="0.25">
      <c r="A3" s="107"/>
      <c r="B3" s="111"/>
      <c r="C3" s="112"/>
      <c r="D3" s="112"/>
      <c r="E3" s="112"/>
      <c r="F3" s="112"/>
      <c r="G3" s="99"/>
      <c r="H3" s="100"/>
      <c r="I3" s="100"/>
      <c r="J3" s="100"/>
      <c r="K3" s="100"/>
      <c r="L3" s="100"/>
      <c r="M3" s="100"/>
      <c r="N3" s="118"/>
      <c r="O3" s="101"/>
      <c r="P3" s="102"/>
      <c r="Q3" s="119"/>
      <c r="R3" s="103"/>
      <c r="S3" s="103"/>
      <c r="T3" s="43"/>
      <c r="U3" s="43"/>
      <c r="V3" s="43"/>
      <c r="W3" s="43"/>
      <c r="X3" s="43"/>
      <c r="Y3" s="43"/>
      <c r="Z3" s="94"/>
      <c r="AA3" s="94"/>
      <c r="AB3" s="94"/>
      <c r="AC3" s="94"/>
      <c r="AD3" s="95"/>
      <c r="AE3" s="96"/>
      <c r="AF3" s="96"/>
      <c r="AG3" s="96"/>
      <c r="AH3" s="96"/>
      <c r="AI3" s="96"/>
      <c r="AJ3" s="96"/>
      <c r="AK3" s="96"/>
      <c r="AL3" s="91"/>
      <c r="AM3" s="104" t="s">
        <v>54</v>
      </c>
      <c r="AN3" s="105"/>
      <c r="AO3" s="105"/>
      <c r="AP3" s="105"/>
      <c r="AQ3" s="105"/>
      <c r="AR3" s="105"/>
      <c r="AS3" s="105"/>
      <c r="AT3" s="105"/>
      <c r="AU3" s="105"/>
      <c r="AV3" s="105"/>
    </row>
    <row r="4" spans="1:48" ht="47.25" x14ac:dyDescent="0.3">
      <c r="A4" s="108"/>
      <c r="B4" s="47" t="s">
        <v>5</v>
      </c>
      <c r="C4" s="46" t="s">
        <v>9</v>
      </c>
      <c r="D4" s="1" t="s">
        <v>6</v>
      </c>
      <c r="E4" s="1" t="s">
        <v>7</v>
      </c>
      <c r="F4" s="47" t="s">
        <v>8</v>
      </c>
      <c r="G4" s="2" t="s">
        <v>10</v>
      </c>
      <c r="H4" s="2" t="s">
        <v>11</v>
      </c>
      <c r="I4" s="2" t="s">
        <v>12</v>
      </c>
      <c r="J4" s="3" t="s">
        <v>13</v>
      </c>
      <c r="K4" s="3" t="s">
        <v>14</v>
      </c>
      <c r="L4" s="3" t="s">
        <v>15</v>
      </c>
      <c r="M4" s="3" t="s">
        <v>16</v>
      </c>
      <c r="N4" s="3" t="s">
        <v>17</v>
      </c>
      <c r="O4" s="53" t="s">
        <v>44</v>
      </c>
      <c r="P4" s="54" t="s">
        <v>2</v>
      </c>
      <c r="Q4" s="55" t="s">
        <v>18</v>
      </c>
      <c r="R4" s="55" t="s">
        <v>19</v>
      </c>
      <c r="S4" s="55" t="s">
        <v>20</v>
      </c>
      <c r="T4" s="55" t="s">
        <v>46</v>
      </c>
      <c r="U4" s="55" t="s">
        <v>48</v>
      </c>
      <c r="V4" s="55" t="s">
        <v>47</v>
      </c>
      <c r="W4" s="55" t="s">
        <v>49</v>
      </c>
      <c r="X4" s="55" t="s">
        <v>53</v>
      </c>
      <c r="Y4" s="55" t="s">
        <v>65</v>
      </c>
      <c r="Z4" s="4" t="s">
        <v>21</v>
      </c>
      <c r="AA4" s="4" t="s">
        <v>22</v>
      </c>
      <c r="AB4" s="4" t="s">
        <v>23</v>
      </c>
      <c r="AC4" s="5" t="s">
        <v>24</v>
      </c>
      <c r="AD4" s="6" t="s">
        <v>25</v>
      </c>
      <c r="AE4" s="7" t="s">
        <v>63</v>
      </c>
      <c r="AF4" s="7" t="s">
        <v>64</v>
      </c>
      <c r="AG4" s="8" t="s">
        <v>28</v>
      </c>
      <c r="AH4" s="8" t="s">
        <v>29</v>
      </c>
      <c r="AI4" s="8" t="s">
        <v>30</v>
      </c>
      <c r="AJ4" s="8" t="s">
        <v>31</v>
      </c>
      <c r="AK4" s="8" t="s">
        <v>32</v>
      </c>
      <c r="AL4" s="8" t="s">
        <v>62</v>
      </c>
      <c r="AM4" s="85" t="s">
        <v>55</v>
      </c>
      <c r="AN4" s="85" t="s">
        <v>36</v>
      </c>
      <c r="AO4" s="85" t="s">
        <v>37</v>
      </c>
      <c r="AP4" s="85" t="s">
        <v>38</v>
      </c>
      <c r="AQ4" s="85" t="s">
        <v>39</v>
      </c>
      <c r="AR4" s="85" t="s">
        <v>50</v>
      </c>
      <c r="AS4" s="85" t="s">
        <v>40</v>
      </c>
      <c r="AT4" s="85" t="s">
        <v>41</v>
      </c>
      <c r="AU4" s="85" t="s">
        <v>42</v>
      </c>
      <c r="AV4" s="85" t="s">
        <v>43</v>
      </c>
    </row>
    <row r="5" spans="1:48" s="63" customFormat="1" x14ac:dyDescent="0.25">
      <c r="A5" s="69">
        <v>1</v>
      </c>
      <c r="B5" s="26">
        <v>69</v>
      </c>
      <c r="C5" s="30">
        <v>1</v>
      </c>
      <c r="D5" s="35">
        <v>1.69</v>
      </c>
      <c r="E5" s="27">
        <v>109.7</v>
      </c>
      <c r="F5" s="49">
        <f>E5/(D5*D5)</f>
        <v>38.409019292041599</v>
      </c>
      <c r="G5" s="29">
        <v>75</v>
      </c>
      <c r="H5" s="29">
        <v>150</v>
      </c>
      <c r="I5" s="29">
        <v>100</v>
      </c>
      <c r="J5" s="30">
        <v>91</v>
      </c>
      <c r="K5" s="30">
        <v>0</v>
      </c>
      <c r="L5" s="30">
        <v>0</v>
      </c>
      <c r="M5" s="30">
        <v>0</v>
      </c>
      <c r="N5" s="31">
        <v>0</v>
      </c>
      <c r="O5" s="48">
        <v>3</v>
      </c>
      <c r="P5" s="24"/>
      <c r="Q5" s="12">
        <f>622.461-(1.846*B5)+(61.503*C5)</f>
        <v>556.59</v>
      </c>
      <c r="R5" s="24"/>
      <c r="S5" s="12"/>
      <c r="T5" s="58">
        <v>75</v>
      </c>
      <c r="U5" s="70">
        <v>107</v>
      </c>
      <c r="V5" s="70"/>
      <c r="W5" s="70"/>
      <c r="X5" s="70">
        <f>U5-T5</f>
        <v>32</v>
      </c>
      <c r="Y5" s="70">
        <v>0</v>
      </c>
      <c r="Z5" s="32">
        <v>79</v>
      </c>
      <c r="AA5" s="32">
        <v>2.19</v>
      </c>
      <c r="AB5" s="32">
        <v>70</v>
      </c>
      <c r="AC5" s="32">
        <v>91</v>
      </c>
      <c r="AD5" s="51">
        <v>1</v>
      </c>
      <c r="AE5" s="51"/>
      <c r="AF5" s="51"/>
      <c r="AG5" s="71">
        <v>1</v>
      </c>
      <c r="AH5" s="71"/>
      <c r="AI5" s="71">
        <v>1</v>
      </c>
      <c r="AJ5" s="71"/>
      <c r="AK5" s="71"/>
      <c r="AL5" s="30"/>
      <c r="AM5" s="64">
        <v>774.18669999999997</v>
      </c>
      <c r="AN5" s="64">
        <v>20.991</v>
      </c>
      <c r="AO5" s="64">
        <v>20.290099999999999</v>
      </c>
      <c r="AP5" s="64">
        <v>5.5555560000000002</v>
      </c>
      <c r="AQ5" s="64">
        <v>54.305199999999999</v>
      </c>
      <c r="AR5" s="64">
        <v>158.5506</v>
      </c>
      <c r="AS5" s="64">
        <v>14.371582</v>
      </c>
      <c r="AT5" s="64">
        <v>25.960117</v>
      </c>
      <c r="AU5" s="64">
        <v>1.0298</v>
      </c>
      <c r="AV5" s="64">
        <v>1.4527000000000001</v>
      </c>
    </row>
    <row r="6" spans="1:48" s="63" customFormat="1" x14ac:dyDescent="0.25">
      <c r="A6" s="69">
        <v>2</v>
      </c>
      <c r="B6" s="10">
        <v>56</v>
      </c>
      <c r="C6" s="9">
        <v>0</v>
      </c>
      <c r="D6" s="12">
        <v>1.43</v>
      </c>
      <c r="E6" s="9">
        <v>58</v>
      </c>
      <c r="F6" s="12">
        <f t="shared" ref="F6:F17" si="0">E6/(D6*D6)</f>
        <v>28.363245146461935</v>
      </c>
      <c r="G6" s="9">
        <v>100</v>
      </c>
      <c r="H6" s="9">
        <v>110</v>
      </c>
      <c r="I6" s="9">
        <v>60</v>
      </c>
      <c r="J6" s="9">
        <v>90</v>
      </c>
      <c r="K6" s="9">
        <v>1</v>
      </c>
      <c r="L6" s="13">
        <v>0</v>
      </c>
      <c r="M6" s="13">
        <v>0</v>
      </c>
      <c r="N6" s="9">
        <v>1</v>
      </c>
      <c r="O6" s="9">
        <v>2</v>
      </c>
      <c r="P6" s="9">
        <v>13</v>
      </c>
      <c r="Q6" s="12">
        <f t="shared" ref="Q6:Q17" si="1">622.461-(1.846*B6)+(61.503*C6)</f>
        <v>519.08500000000004</v>
      </c>
      <c r="R6" s="14">
        <v>372</v>
      </c>
      <c r="S6" s="12">
        <f t="shared" ref="S6:S17" si="2">(R6/Q6)*100</f>
        <v>71.664563607116364</v>
      </c>
      <c r="T6" s="57">
        <v>93</v>
      </c>
      <c r="U6" s="70">
        <v>119</v>
      </c>
      <c r="V6" s="70">
        <v>104</v>
      </c>
      <c r="W6" s="70">
        <f t="shared" ref="W6:W17" si="3">U6-V6</f>
        <v>15</v>
      </c>
      <c r="X6" s="70">
        <f>U6-T6</f>
        <v>26</v>
      </c>
      <c r="Y6" s="70">
        <v>2</v>
      </c>
      <c r="Z6" s="72"/>
      <c r="AA6" s="72"/>
      <c r="AB6" s="72">
        <v>65.3</v>
      </c>
      <c r="AC6" s="72">
        <v>68.099999999999994</v>
      </c>
      <c r="AD6" s="57">
        <v>1</v>
      </c>
      <c r="AE6" s="57">
        <v>2</v>
      </c>
      <c r="AF6" s="57"/>
      <c r="AG6" s="57">
        <v>1</v>
      </c>
      <c r="AH6" s="57"/>
      <c r="AI6" s="57"/>
      <c r="AJ6" s="57"/>
      <c r="AK6" s="57"/>
      <c r="AL6" s="13"/>
      <c r="AM6" s="64">
        <v>523.16</v>
      </c>
      <c r="AN6" s="64">
        <v>14.5047</v>
      </c>
      <c r="AO6" s="64">
        <v>17.951499999999999</v>
      </c>
      <c r="AP6" s="64">
        <v>4.1666670000000003</v>
      </c>
      <c r="AQ6" s="64">
        <v>61.817700000000002</v>
      </c>
      <c r="AR6" s="64">
        <v>27.015799999999999</v>
      </c>
      <c r="AS6" s="64">
        <v>12.715393000000001</v>
      </c>
      <c r="AT6" s="64">
        <v>16.014889</v>
      </c>
      <c r="AU6" s="64">
        <v>1.0907</v>
      </c>
      <c r="AV6" s="64">
        <v>1.6688000000000001</v>
      </c>
    </row>
    <row r="7" spans="1:48" s="63" customFormat="1" x14ac:dyDescent="0.25">
      <c r="A7" s="69">
        <v>3</v>
      </c>
      <c r="B7" s="10">
        <v>72</v>
      </c>
      <c r="C7" s="9">
        <v>1</v>
      </c>
      <c r="D7" s="12">
        <v>1.62</v>
      </c>
      <c r="E7" s="9">
        <v>54.5</v>
      </c>
      <c r="F7" s="12">
        <f t="shared" si="0"/>
        <v>20.766651425087634</v>
      </c>
      <c r="G7" s="9">
        <v>111</v>
      </c>
      <c r="H7" s="9">
        <v>150</v>
      </c>
      <c r="I7" s="9">
        <v>90</v>
      </c>
      <c r="J7" s="9">
        <v>92</v>
      </c>
      <c r="K7" s="9">
        <v>3</v>
      </c>
      <c r="L7" s="13">
        <v>0</v>
      </c>
      <c r="M7" s="13">
        <v>0</v>
      </c>
      <c r="N7" s="9">
        <v>1</v>
      </c>
      <c r="O7" s="9">
        <v>2</v>
      </c>
      <c r="P7" s="9">
        <v>13</v>
      </c>
      <c r="Q7" s="12">
        <f t="shared" si="1"/>
        <v>551.05200000000002</v>
      </c>
      <c r="R7" s="14"/>
      <c r="S7" s="12"/>
      <c r="T7" s="57"/>
      <c r="U7" s="57"/>
      <c r="V7" s="57"/>
      <c r="W7" s="70"/>
      <c r="X7" s="70"/>
      <c r="Y7" s="70">
        <v>0</v>
      </c>
      <c r="Z7" s="72">
        <v>89.5</v>
      </c>
      <c r="AA7" s="72"/>
      <c r="AB7" s="72">
        <v>57.7</v>
      </c>
      <c r="AC7" s="72">
        <v>48.3</v>
      </c>
      <c r="AD7" s="57">
        <v>1</v>
      </c>
      <c r="AE7" s="57"/>
      <c r="AF7" s="57"/>
      <c r="AG7" s="57">
        <v>1</v>
      </c>
      <c r="AH7" s="57"/>
      <c r="AI7" s="57"/>
      <c r="AJ7" s="57"/>
      <c r="AK7" s="57"/>
      <c r="AL7" s="13"/>
      <c r="AM7" s="64">
        <v>615.74670000000003</v>
      </c>
      <c r="AN7" s="64">
        <v>10.680199999999999</v>
      </c>
      <c r="AO7" s="64">
        <v>12.449400000000001</v>
      </c>
      <c r="AP7" s="64">
        <v>3.2967029999999999</v>
      </c>
      <c r="AQ7" s="64">
        <v>68.3292</v>
      </c>
      <c r="AR7" s="64">
        <v>24.107299999999999</v>
      </c>
      <c r="AS7" s="64">
        <v>8.8178210000000004</v>
      </c>
      <c r="AT7" s="64">
        <v>12.291314</v>
      </c>
      <c r="AU7" s="64">
        <v>1.1518999999999999</v>
      </c>
      <c r="AV7" s="64">
        <v>1.7922</v>
      </c>
    </row>
    <row r="8" spans="1:48" s="63" customFormat="1" x14ac:dyDescent="0.25">
      <c r="A8" s="69">
        <v>4</v>
      </c>
      <c r="B8" s="10">
        <v>71</v>
      </c>
      <c r="C8" s="9">
        <v>0</v>
      </c>
      <c r="D8" s="12">
        <v>1.62</v>
      </c>
      <c r="E8" s="9">
        <v>101</v>
      </c>
      <c r="F8" s="12">
        <f t="shared" si="0"/>
        <v>38.484987044657821</v>
      </c>
      <c r="G8" s="9">
        <v>82</v>
      </c>
      <c r="H8" s="9">
        <v>140</v>
      </c>
      <c r="I8" s="9">
        <v>80</v>
      </c>
      <c r="J8" s="9">
        <v>96</v>
      </c>
      <c r="K8" s="9">
        <v>3</v>
      </c>
      <c r="L8" s="13">
        <v>1</v>
      </c>
      <c r="M8" s="13">
        <v>0</v>
      </c>
      <c r="N8" s="9">
        <v>2</v>
      </c>
      <c r="O8" s="9">
        <v>0</v>
      </c>
      <c r="P8" s="9">
        <v>31</v>
      </c>
      <c r="Q8" s="12">
        <f t="shared" si="1"/>
        <v>491.39499999999998</v>
      </c>
      <c r="R8" s="14">
        <v>186</v>
      </c>
      <c r="S8" s="12">
        <f t="shared" si="2"/>
        <v>37.851422989651908</v>
      </c>
      <c r="T8" s="57">
        <v>93</v>
      </c>
      <c r="U8" s="70">
        <v>119</v>
      </c>
      <c r="V8" s="70">
        <v>100</v>
      </c>
      <c r="W8" s="70">
        <f t="shared" si="3"/>
        <v>19</v>
      </c>
      <c r="X8" s="70">
        <f>U8-T8</f>
        <v>26</v>
      </c>
      <c r="Y8" s="70">
        <v>0</v>
      </c>
      <c r="Z8" s="72">
        <v>89.5</v>
      </c>
      <c r="AA8" s="72"/>
      <c r="AB8" s="72">
        <v>57.7</v>
      </c>
      <c r="AC8" s="72">
        <v>48.3</v>
      </c>
      <c r="AD8" s="13">
        <v>1</v>
      </c>
      <c r="AE8" s="13">
        <v>2</v>
      </c>
      <c r="AF8" s="13"/>
      <c r="AG8" s="13">
        <v>1</v>
      </c>
      <c r="AH8" s="13"/>
      <c r="AI8" s="13"/>
      <c r="AJ8" s="13"/>
      <c r="AK8" s="13"/>
      <c r="AL8" s="13"/>
      <c r="AM8" s="64">
        <v>678.22</v>
      </c>
      <c r="AN8" s="64">
        <v>9.9258000000000006</v>
      </c>
      <c r="AO8" s="64">
        <v>14.643599999999999</v>
      </c>
      <c r="AP8" s="64">
        <v>2</v>
      </c>
      <c r="AQ8" s="64">
        <v>31.109300000000001</v>
      </c>
      <c r="AR8" s="64">
        <v>42.552599999999998</v>
      </c>
      <c r="AS8" s="64">
        <v>10.371987000000001</v>
      </c>
      <c r="AT8" s="64">
        <v>9.4813109999999998</v>
      </c>
      <c r="AU8" s="64">
        <v>0.99039999999999995</v>
      </c>
      <c r="AV8" s="64">
        <v>1.2687999999999999</v>
      </c>
    </row>
    <row r="9" spans="1:48" s="63" customFormat="1" x14ac:dyDescent="0.25">
      <c r="A9" s="69">
        <v>5</v>
      </c>
      <c r="B9" s="21">
        <v>62</v>
      </c>
      <c r="C9" s="9">
        <v>0</v>
      </c>
      <c r="D9" s="28">
        <v>1.5</v>
      </c>
      <c r="E9" s="22">
        <v>72.099999999999994</v>
      </c>
      <c r="F9" s="12">
        <f t="shared" si="0"/>
        <v>32.044444444444444</v>
      </c>
      <c r="G9" s="20">
        <v>125</v>
      </c>
      <c r="H9" s="20">
        <v>170</v>
      </c>
      <c r="I9" s="20">
        <v>90</v>
      </c>
      <c r="J9" s="20">
        <v>92</v>
      </c>
      <c r="K9" s="9">
        <v>2</v>
      </c>
      <c r="L9" s="13">
        <v>1</v>
      </c>
      <c r="M9" s="13">
        <v>0</v>
      </c>
      <c r="N9" s="9">
        <v>1</v>
      </c>
      <c r="O9" s="9">
        <v>2</v>
      </c>
      <c r="P9" s="9">
        <v>26</v>
      </c>
      <c r="Q9" s="12">
        <f t="shared" si="1"/>
        <v>508.00900000000001</v>
      </c>
      <c r="R9" s="14">
        <v>184</v>
      </c>
      <c r="S9" s="12">
        <f t="shared" si="2"/>
        <v>36.219830751030003</v>
      </c>
      <c r="T9" s="57">
        <v>65</v>
      </c>
      <c r="U9" s="70">
        <v>92</v>
      </c>
      <c r="V9" s="70">
        <v>93</v>
      </c>
      <c r="W9" s="70">
        <f t="shared" si="3"/>
        <v>-1</v>
      </c>
      <c r="X9" s="70">
        <f>U9-T9</f>
        <v>27</v>
      </c>
      <c r="Y9" s="70">
        <v>0</v>
      </c>
      <c r="Z9" s="72">
        <v>90</v>
      </c>
      <c r="AA9" s="72">
        <v>1.2</v>
      </c>
      <c r="AB9" s="72">
        <v>67</v>
      </c>
      <c r="AC9" s="72">
        <v>61.92</v>
      </c>
      <c r="AD9" s="34">
        <v>1</v>
      </c>
      <c r="AE9" s="34">
        <v>2</v>
      </c>
      <c r="AF9" s="34"/>
      <c r="AG9" s="34">
        <v>1</v>
      </c>
      <c r="AH9" s="34"/>
      <c r="AI9" s="34"/>
      <c r="AJ9" s="34"/>
      <c r="AK9" s="34"/>
      <c r="AL9" s="13"/>
      <c r="AM9" s="64">
        <v>705.53330000000005</v>
      </c>
      <c r="AN9" s="64">
        <v>20.8614</v>
      </c>
      <c r="AO9" s="64">
        <v>16.4468</v>
      </c>
      <c r="AP9" s="64">
        <v>4.7619049999999996</v>
      </c>
      <c r="AQ9" s="64">
        <v>75.283100000000005</v>
      </c>
      <c r="AR9" s="64">
        <v>79.080600000000004</v>
      </c>
      <c r="AS9" s="64">
        <v>11.649561</v>
      </c>
      <c r="AT9" s="64">
        <v>27.059864999999999</v>
      </c>
      <c r="AU9" s="64">
        <v>0.89339999999999997</v>
      </c>
      <c r="AV9" s="64">
        <v>1.0208999999999999</v>
      </c>
    </row>
    <row r="10" spans="1:48" s="63" customFormat="1" x14ac:dyDescent="0.25">
      <c r="A10" s="69">
        <v>6</v>
      </c>
      <c r="B10" s="10">
        <v>63</v>
      </c>
      <c r="C10" s="9">
        <v>1</v>
      </c>
      <c r="D10" s="12">
        <v>1.72</v>
      </c>
      <c r="E10" s="9">
        <v>84.5</v>
      </c>
      <c r="F10" s="12">
        <f t="shared" si="0"/>
        <v>28.562736614386157</v>
      </c>
      <c r="G10" s="9">
        <v>105</v>
      </c>
      <c r="H10" s="9">
        <v>130</v>
      </c>
      <c r="I10" s="9">
        <v>80</v>
      </c>
      <c r="J10" s="9">
        <v>91</v>
      </c>
      <c r="K10" s="9">
        <v>3</v>
      </c>
      <c r="L10" s="13">
        <v>1</v>
      </c>
      <c r="M10" s="13">
        <v>1</v>
      </c>
      <c r="N10" s="9">
        <v>1</v>
      </c>
      <c r="O10" s="9">
        <v>3</v>
      </c>
      <c r="P10" s="9">
        <v>33</v>
      </c>
      <c r="Q10" s="12">
        <f t="shared" si="1"/>
        <v>567.66600000000005</v>
      </c>
      <c r="R10" s="14"/>
      <c r="S10" s="12"/>
      <c r="T10" s="12"/>
      <c r="U10" s="12"/>
      <c r="V10" s="12"/>
      <c r="W10" s="70"/>
      <c r="X10" s="70"/>
      <c r="Y10" s="70">
        <v>0</v>
      </c>
      <c r="Z10" s="72">
        <v>76.28</v>
      </c>
      <c r="AA10" s="72">
        <v>2.0299999999999998</v>
      </c>
      <c r="AB10" s="72">
        <v>63.98</v>
      </c>
      <c r="AC10" s="72">
        <v>65.27</v>
      </c>
      <c r="AD10" s="13"/>
      <c r="AE10" s="13">
        <v>2</v>
      </c>
      <c r="AF10" s="13"/>
      <c r="AG10" s="13"/>
      <c r="AH10" s="13"/>
      <c r="AI10" s="13">
        <v>1</v>
      </c>
      <c r="AJ10" s="13"/>
      <c r="AK10" s="13"/>
      <c r="AL10" s="13">
        <v>1</v>
      </c>
      <c r="AM10" s="64">
        <v>590.96669999999995</v>
      </c>
      <c r="AN10" s="64">
        <v>38.488199999999999</v>
      </c>
      <c r="AO10" s="64">
        <v>30.026399999999999</v>
      </c>
      <c r="AP10" s="64">
        <v>10.344828</v>
      </c>
      <c r="AQ10" s="64">
        <v>84.396699999999996</v>
      </c>
      <c r="AR10" s="64">
        <v>182.3459</v>
      </c>
      <c r="AS10" s="64">
        <v>21.267744</v>
      </c>
      <c r="AT10" s="64">
        <v>50.171308000000003</v>
      </c>
      <c r="AU10" s="64">
        <v>1.0855999999999999</v>
      </c>
      <c r="AV10" s="64">
        <v>1.3917999999999999</v>
      </c>
    </row>
    <row r="11" spans="1:48" s="63" customFormat="1" x14ac:dyDescent="0.25">
      <c r="A11" s="69">
        <v>7</v>
      </c>
      <c r="B11" s="10">
        <v>71</v>
      </c>
      <c r="C11" s="9">
        <v>0</v>
      </c>
      <c r="D11" s="12">
        <v>1.63</v>
      </c>
      <c r="E11" s="9">
        <v>95</v>
      </c>
      <c r="F11" s="12">
        <f t="shared" si="0"/>
        <v>35.755956189544207</v>
      </c>
      <c r="G11" s="9">
        <v>69</v>
      </c>
      <c r="H11" s="9">
        <v>150</v>
      </c>
      <c r="I11" s="9">
        <v>90</v>
      </c>
      <c r="J11" s="11">
        <v>88</v>
      </c>
      <c r="K11" s="9">
        <v>1.5</v>
      </c>
      <c r="L11" s="13">
        <v>1</v>
      </c>
      <c r="M11" s="13">
        <v>1</v>
      </c>
      <c r="N11" s="9">
        <v>0</v>
      </c>
      <c r="O11" s="9">
        <v>3</v>
      </c>
      <c r="P11" s="9">
        <v>26</v>
      </c>
      <c r="Q11" s="12">
        <f t="shared" si="1"/>
        <v>491.39499999999998</v>
      </c>
      <c r="R11" s="14">
        <v>158</v>
      </c>
      <c r="S11" s="12">
        <f t="shared" si="2"/>
        <v>32.153359313790332</v>
      </c>
      <c r="T11" s="57">
        <v>75</v>
      </c>
      <c r="U11" s="70">
        <v>90</v>
      </c>
      <c r="V11" s="70">
        <v>73</v>
      </c>
      <c r="W11" s="70">
        <f t="shared" si="3"/>
        <v>17</v>
      </c>
      <c r="X11" s="70">
        <f t="shared" ref="X11:X17" si="4">U11-T11</f>
        <v>15</v>
      </c>
      <c r="Y11" s="70">
        <v>3</v>
      </c>
      <c r="Z11" s="72">
        <v>83</v>
      </c>
      <c r="AA11" s="72">
        <v>1.3</v>
      </c>
      <c r="AB11" s="65">
        <v>63</v>
      </c>
      <c r="AC11" s="65">
        <v>83</v>
      </c>
      <c r="AD11" s="13">
        <v>1</v>
      </c>
      <c r="AE11" s="13"/>
      <c r="AF11" s="13"/>
      <c r="AG11" s="13"/>
      <c r="AH11" s="13"/>
      <c r="AI11" s="13"/>
      <c r="AJ11" s="13"/>
      <c r="AK11" s="13"/>
      <c r="AL11" s="13">
        <v>1</v>
      </c>
      <c r="AM11" s="64">
        <v>889.67330000000004</v>
      </c>
      <c r="AN11" s="64">
        <v>27.660699999999999</v>
      </c>
      <c r="AO11" s="64">
        <v>31.311</v>
      </c>
      <c r="AP11" s="64">
        <v>6.5217390000000002</v>
      </c>
      <c r="AQ11" s="64">
        <v>68.143100000000004</v>
      </c>
      <c r="AR11" s="64">
        <v>166.03559999999999</v>
      </c>
      <c r="AS11" s="64">
        <v>22.17745</v>
      </c>
      <c r="AT11" s="64">
        <v>32.190835999999997</v>
      </c>
      <c r="AU11" s="64">
        <v>1.0710999999999999</v>
      </c>
      <c r="AV11" s="64">
        <v>1.8593</v>
      </c>
    </row>
    <row r="12" spans="1:48" s="63" customFormat="1" x14ac:dyDescent="0.25">
      <c r="A12" s="69">
        <v>8</v>
      </c>
      <c r="B12" s="10">
        <v>51</v>
      </c>
      <c r="C12" s="9">
        <v>1</v>
      </c>
      <c r="D12" s="12">
        <v>1.78</v>
      </c>
      <c r="E12" s="9">
        <v>70</v>
      </c>
      <c r="F12" s="12">
        <f t="shared" si="0"/>
        <v>22.093170054286073</v>
      </c>
      <c r="G12" s="9">
        <v>102</v>
      </c>
      <c r="H12" s="9">
        <v>110</v>
      </c>
      <c r="I12" s="9">
        <v>75</v>
      </c>
      <c r="J12" s="9">
        <v>91</v>
      </c>
      <c r="K12" s="9">
        <v>2</v>
      </c>
      <c r="L12" s="13">
        <v>1</v>
      </c>
      <c r="M12" s="13">
        <v>1</v>
      </c>
      <c r="N12" s="9">
        <v>1</v>
      </c>
      <c r="O12" s="9">
        <v>3</v>
      </c>
      <c r="P12" s="9">
        <v>23</v>
      </c>
      <c r="Q12" s="12">
        <f t="shared" si="1"/>
        <v>589.8180000000001</v>
      </c>
      <c r="R12" s="14">
        <v>272</v>
      </c>
      <c r="S12" s="12">
        <f t="shared" si="2"/>
        <v>46.115920504291147</v>
      </c>
      <c r="T12" s="57">
        <v>109</v>
      </c>
      <c r="U12" s="70">
        <v>110</v>
      </c>
      <c r="V12" s="70">
        <v>110</v>
      </c>
      <c r="W12" s="70">
        <f t="shared" si="3"/>
        <v>0</v>
      </c>
      <c r="X12" s="70">
        <f t="shared" si="4"/>
        <v>1</v>
      </c>
      <c r="Y12" s="70">
        <v>0</v>
      </c>
      <c r="Z12" s="72">
        <v>86</v>
      </c>
      <c r="AA12" s="72">
        <v>1.78</v>
      </c>
      <c r="AB12" s="65">
        <v>54</v>
      </c>
      <c r="AC12" s="65">
        <v>65</v>
      </c>
      <c r="AD12" s="57"/>
      <c r="AE12" s="57"/>
      <c r="AF12" s="57"/>
      <c r="AG12" s="57"/>
      <c r="AH12" s="57"/>
      <c r="AI12" s="57"/>
      <c r="AJ12" s="57"/>
      <c r="AK12" s="57"/>
      <c r="AL12" s="13">
        <v>1</v>
      </c>
      <c r="AM12" s="64">
        <v>591.62</v>
      </c>
      <c r="AN12" s="64">
        <v>7.7032999999999996</v>
      </c>
      <c r="AO12" s="64">
        <v>11.2844</v>
      </c>
      <c r="AP12" s="64">
        <v>2.5210080000000001</v>
      </c>
      <c r="AQ12" s="64">
        <v>68.9666</v>
      </c>
      <c r="AR12" s="64">
        <v>7.3014999999999999</v>
      </c>
      <c r="AS12" s="64">
        <v>7.9926219999999999</v>
      </c>
      <c r="AT12" s="64">
        <v>7.4159290000000002</v>
      </c>
      <c r="AU12" s="64">
        <v>1.0734999999999999</v>
      </c>
      <c r="AV12" s="64">
        <v>1.7399</v>
      </c>
    </row>
    <row r="13" spans="1:48" s="63" customFormat="1" x14ac:dyDescent="0.25">
      <c r="A13" s="69">
        <v>9</v>
      </c>
      <c r="B13" s="10">
        <v>63</v>
      </c>
      <c r="C13" s="9">
        <v>0</v>
      </c>
      <c r="D13" s="12">
        <v>1.47</v>
      </c>
      <c r="E13" s="9">
        <v>60.5</v>
      </c>
      <c r="F13" s="12">
        <f t="shared" si="0"/>
        <v>27.997593595261236</v>
      </c>
      <c r="G13" s="9">
        <v>95</v>
      </c>
      <c r="H13" s="9">
        <v>120</v>
      </c>
      <c r="I13" s="9">
        <v>80</v>
      </c>
      <c r="J13" s="9">
        <v>91</v>
      </c>
      <c r="K13" s="9">
        <v>0</v>
      </c>
      <c r="L13" s="13">
        <v>0</v>
      </c>
      <c r="M13" s="13">
        <v>0</v>
      </c>
      <c r="N13" s="9">
        <v>0</v>
      </c>
      <c r="O13" s="9">
        <v>3</v>
      </c>
      <c r="P13" s="9">
        <v>30</v>
      </c>
      <c r="Q13" s="12">
        <f t="shared" si="1"/>
        <v>506.16300000000001</v>
      </c>
      <c r="R13" s="14">
        <v>426</v>
      </c>
      <c r="S13" s="12">
        <f t="shared" si="2"/>
        <v>84.162611648816693</v>
      </c>
      <c r="T13" s="57">
        <v>91</v>
      </c>
      <c r="U13" s="70">
        <v>121</v>
      </c>
      <c r="V13" s="70">
        <v>108</v>
      </c>
      <c r="W13" s="70">
        <f t="shared" si="3"/>
        <v>13</v>
      </c>
      <c r="X13" s="70">
        <f t="shared" si="4"/>
        <v>30</v>
      </c>
      <c r="Y13" s="70">
        <v>0</v>
      </c>
      <c r="Z13" s="72">
        <v>68.099999999999994</v>
      </c>
      <c r="AA13" s="72"/>
      <c r="AB13" s="72">
        <v>54.9</v>
      </c>
      <c r="AC13" s="72">
        <v>62.1</v>
      </c>
      <c r="AD13" s="57">
        <v>1</v>
      </c>
      <c r="AE13" s="57">
        <v>2</v>
      </c>
      <c r="AF13" s="57"/>
      <c r="AG13" s="57">
        <v>1</v>
      </c>
      <c r="AH13" s="57"/>
      <c r="AI13" s="57"/>
      <c r="AJ13" s="57"/>
      <c r="AK13" s="57"/>
      <c r="AL13" s="13"/>
      <c r="AM13" s="64">
        <v>761.66330000000005</v>
      </c>
      <c r="AN13" s="64">
        <v>15.5312</v>
      </c>
      <c r="AO13" s="64">
        <v>11.838200000000001</v>
      </c>
      <c r="AP13" s="64">
        <v>4</v>
      </c>
      <c r="AQ13" s="64">
        <v>79.451400000000007</v>
      </c>
      <c r="AR13" s="64">
        <v>21.9053</v>
      </c>
      <c r="AS13" s="64">
        <v>8.3849230000000006</v>
      </c>
      <c r="AT13" s="64">
        <v>20.136593999999999</v>
      </c>
      <c r="AU13" s="64">
        <v>1.163</v>
      </c>
      <c r="AV13" s="64">
        <v>1.7378</v>
      </c>
    </row>
    <row r="14" spans="1:48" s="63" customFormat="1" x14ac:dyDescent="0.25">
      <c r="A14" s="69">
        <v>10</v>
      </c>
      <c r="B14" s="21">
        <v>68</v>
      </c>
      <c r="C14" s="9">
        <v>1</v>
      </c>
      <c r="D14" s="28">
        <v>1.63</v>
      </c>
      <c r="E14" s="22">
        <v>75</v>
      </c>
      <c r="F14" s="12">
        <f t="shared" si="0"/>
        <v>28.228386465429637</v>
      </c>
      <c r="G14" s="22">
        <v>74</v>
      </c>
      <c r="H14" s="22">
        <v>100</v>
      </c>
      <c r="I14" s="22">
        <v>60</v>
      </c>
      <c r="J14" s="22">
        <v>91</v>
      </c>
      <c r="K14" s="22">
        <v>3</v>
      </c>
      <c r="L14" s="34">
        <v>1</v>
      </c>
      <c r="M14" s="34">
        <v>0</v>
      </c>
      <c r="N14" s="9">
        <v>1</v>
      </c>
      <c r="O14" s="9">
        <v>0</v>
      </c>
      <c r="P14" s="9">
        <v>6</v>
      </c>
      <c r="Q14" s="12">
        <f t="shared" si="1"/>
        <v>558.43600000000004</v>
      </c>
      <c r="R14" s="12">
        <v>610.36999999999989</v>
      </c>
      <c r="S14" s="12">
        <f t="shared" si="2"/>
        <v>109.29990186879066</v>
      </c>
      <c r="T14" s="57">
        <v>79</v>
      </c>
      <c r="U14" s="70">
        <v>89</v>
      </c>
      <c r="V14" s="70">
        <v>90</v>
      </c>
      <c r="W14" s="70">
        <f t="shared" si="3"/>
        <v>-1</v>
      </c>
      <c r="X14" s="70">
        <f t="shared" si="4"/>
        <v>10</v>
      </c>
      <c r="Y14" s="70">
        <v>2</v>
      </c>
      <c r="Z14" s="73">
        <v>68.739999999999995</v>
      </c>
      <c r="AA14" s="73">
        <v>1.47</v>
      </c>
      <c r="AB14" s="73">
        <v>64.06</v>
      </c>
      <c r="AC14" s="73">
        <v>70</v>
      </c>
      <c r="AD14" s="34">
        <v>1</v>
      </c>
      <c r="AE14" s="34"/>
      <c r="AF14" s="34"/>
      <c r="AG14" s="34"/>
      <c r="AH14" s="34"/>
      <c r="AI14" s="34">
        <v>1</v>
      </c>
      <c r="AJ14" s="34"/>
      <c r="AK14" s="34"/>
      <c r="AL14" s="34"/>
      <c r="AM14" s="64">
        <v>759.24670000000003</v>
      </c>
      <c r="AN14" s="64">
        <v>62.242100000000001</v>
      </c>
      <c r="AO14" s="64">
        <v>60.0976</v>
      </c>
      <c r="AP14" s="64">
        <v>15.789474</v>
      </c>
      <c r="AQ14" s="64">
        <v>74.124899999999997</v>
      </c>
      <c r="AR14" s="64">
        <v>546.22029999999995</v>
      </c>
      <c r="AS14" s="73">
        <v>42.566676000000001</v>
      </c>
      <c r="AT14" s="73">
        <v>76.568224999999998</v>
      </c>
      <c r="AU14" s="73">
        <v>1.0896999999999999</v>
      </c>
      <c r="AV14" s="73">
        <v>1.8242</v>
      </c>
    </row>
    <row r="15" spans="1:48" s="63" customFormat="1" x14ac:dyDescent="0.25">
      <c r="A15" s="69">
        <v>11</v>
      </c>
      <c r="B15" s="10">
        <v>68</v>
      </c>
      <c r="C15" s="9">
        <v>0</v>
      </c>
      <c r="D15" s="12">
        <v>1.5</v>
      </c>
      <c r="E15" s="9">
        <v>48</v>
      </c>
      <c r="F15" s="12">
        <f t="shared" si="0"/>
        <v>21.333333333333332</v>
      </c>
      <c r="G15" s="9">
        <v>100</v>
      </c>
      <c r="H15" s="9">
        <v>170</v>
      </c>
      <c r="I15" s="9">
        <v>85</v>
      </c>
      <c r="J15" s="9">
        <v>87</v>
      </c>
      <c r="K15" s="9">
        <v>2</v>
      </c>
      <c r="L15" s="13">
        <v>1</v>
      </c>
      <c r="M15" s="13">
        <v>0</v>
      </c>
      <c r="N15" s="9">
        <v>1</v>
      </c>
      <c r="O15" s="9">
        <v>3</v>
      </c>
      <c r="P15" s="9">
        <v>27</v>
      </c>
      <c r="Q15" s="12">
        <f t="shared" si="1"/>
        <v>496.93299999999999</v>
      </c>
      <c r="R15" s="14">
        <v>186</v>
      </c>
      <c r="S15" s="12">
        <f t="shared" si="2"/>
        <v>37.429593124223992</v>
      </c>
      <c r="T15" s="57">
        <v>107</v>
      </c>
      <c r="U15" s="74">
        <v>118</v>
      </c>
      <c r="V15" s="70">
        <v>112</v>
      </c>
      <c r="W15" s="70">
        <f t="shared" si="3"/>
        <v>6</v>
      </c>
      <c r="X15" s="70">
        <f t="shared" si="4"/>
        <v>11</v>
      </c>
      <c r="Y15" s="70">
        <v>3</v>
      </c>
      <c r="Z15" s="72"/>
      <c r="AA15" s="72"/>
      <c r="AB15" s="72">
        <v>60.1</v>
      </c>
      <c r="AC15" s="72">
        <v>65.099999999999994</v>
      </c>
      <c r="AD15" s="13">
        <v>1</v>
      </c>
      <c r="AE15" s="13"/>
      <c r="AF15" s="13"/>
      <c r="AG15" s="13">
        <v>1</v>
      </c>
      <c r="AH15" s="13"/>
      <c r="AI15" s="13">
        <v>1</v>
      </c>
      <c r="AJ15" s="13"/>
      <c r="AK15" s="13"/>
      <c r="AL15" s="13"/>
      <c r="AM15" s="64">
        <v>574.97670000000005</v>
      </c>
      <c r="AN15" s="64">
        <v>5.0738000000000003</v>
      </c>
      <c r="AO15" s="64">
        <v>17.129899999999999</v>
      </c>
      <c r="AP15" s="64">
        <v>1.754386</v>
      </c>
      <c r="AQ15" s="64">
        <v>70.834000000000003</v>
      </c>
      <c r="AR15" s="64">
        <v>0.99099999999999999</v>
      </c>
      <c r="AS15" s="64">
        <v>5.0501440000000004</v>
      </c>
      <c r="AT15" s="64">
        <v>5.0851420000000003</v>
      </c>
      <c r="AU15" s="64">
        <v>1.0467</v>
      </c>
      <c r="AV15" s="64">
        <v>1.9872000000000001</v>
      </c>
    </row>
    <row r="16" spans="1:48" s="63" customFormat="1" x14ac:dyDescent="0.25">
      <c r="A16" s="24">
        <v>12</v>
      </c>
      <c r="B16" s="19">
        <v>65</v>
      </c>
      <c r="C16" s="9">
        <v>1</v>
      </c>
      <c r="D16" s="36">
        <v>1.75</v>
      </c>
      <c r="E16" s="20">
        <v>90</v>
      </c>
      <c r="F16" s="12">
        <f t="shared" si="0"/>
        <v>29.387755102040817</v>
      </c>
      <c r="G16" s="20">
        <v>90</v>
      </c>
      <c r="H16" s="20">
        <v>170</v>
      </c>
      <c r="I16" s="20">
        <v>100</v>
      </c>
      <c r="J16" s="20">
        <v>94</v>
      </c>
      <c r="K16" s="20">
        <v>0</v>
      </c>
      <c r="L16" s="23">
        <v>1</v>
      </c>
      <c r="M16" s="23">
        <v>1</v>
      </c>
      <c r="N16" s="20">
        <v>1</v>
      </c>
      <c r="O16" s="9">
        <v>2</v>
      </c>
      <c r="P16" s="9">
        <v>21</v>
      </c>
      <c r="Q16" s="12">
        <f t="shared" si="1"/>
        <v>563.97400000000005</v>
      </c>
      <c r="R16" s="37">
        <v>661.01</v>
      </c>
      <c r="S16" s="12">
        <f t="shared" si="2"/>
        <v>117.20575771223496</v>
      </c>
      <c r="T16" s="57">
        <v>81</v>
      </c>
      <c r="U16" s="70">
        <v>94</v>
      </c>
      <c r="V16" s="70">
        <v>86</v>
      </c>
      <c r="W16" s="70">
        <f t="shared" si="3"/>
        <v>8</v>
      </c>
      <c r="X16" s="70">
        <f t="shared" si="4"/>
        <v>13</v>
      </c>
      <c r="Y16" s="70">
        <v>0</v>
      </c>
      <c r="Z16" s="73">
        <v>92</v>
      </c>
      <c r="AA16" s="73">
        <v>2.35</v>
      </c>
      <c r="AB16" s="65">
        <v>74</v>
      </c>
      <c r="AC16" s="65">
        <v>80</v>
      </c>
      <c r="AD16" s="34">
        <v>1</v>
      </c>
      <c r="AE16" s="34">
        <v>2</v>
      </c>
      <c r="AF16" s="34"/>
      <c r="AG16" s="34">
        <v>1</v>
      </c>
      <c r="AH16" s="34"/>
      <c r="AI16" s="34"/>
      <c r="AJ16" s="34">
        <v>1</v>
      </c>
      <c r="AK16" s="34"/>
      <c r="AL16" s="23">
        <v>1</v>
      </c>
      <c r="AM16" s="64">
        <v>639.75</v>
      </c>
      <c r="AN16" s="64">
        <v>50.738799999999998</v>
      </c>
      <c r="AO16" s="64">
        <v>42.222900000000003</v>
      </c>
      <c r="AP16" s="64">
        <v>14.285714</v>
      </c>
      <c r="AQ16" s="64">
        <v>81.785700000000006</v>
      </c>
      <c r="AR16" s="64">
        <v>427.39460000000003</v>
      </c>
      <c r="AS16" s="64">
        <v>29.906533</v>
      </c>
      <c r="AT16" s="64">
        <v>65.275262999999995</v>
      </c>
      <c r="AU16" s="64">
        <v>1.117</v>
      </c>
      <c r="AV16" s="64">
        <v>1.6049</v>
      </c>
    </row>
    <row r="17" spans="1:48" s="63" customFormat="1" x14ac:dyDescent="0.25">
      <c r="A17" s="24">
        <v>13</v>
      </c>
      <c r="B17" s="21">
        <v>85</v>
      </c>
      <c r="C17" s="9">
        <v>0</v>
      </c>
      <c r="D17" s="28">
        <v>1.67</v>
      </c>
      <c r="E17" s="22">
        <v>80</v>
      </c>
      <c r="F17" s="12">
        <f t="shared" si="0"/>
        <v>28.685144680698485</v>
      </c>
      <c r="G17" s="22">
        <v>107</v>
      </c>
      <c r="H17" s="22">
        <v>120</v>
      </c>
      <c r="I17" s="22">
        <v>80</v>
      </c>
      <c r="J17" s="22">
        <v>88</v>
      </c>
      <c r="K17" s="22">
        <v>1</v>
      </c>
      <c r="L17" s="34">
        <v>1</v>
      </c>
      <c r="M17" s="34">
        <v>0</v>
      </c>
      <c r="N17" s="9">
        <v>0</v>
      </c>
      <c r="O17" s="9">
        <v>1</v>
      </c>
      <c r="P17" s="9">
        <v>9</v>
      </c>
      <c r="Q17" s="12">
        <f t="shared" si="1"/>
        <v>465.55100000000004</v>
      </c>
      <c r="R17" s="12">
        <v>480.17999999999995</v>
      </c>
      <c r="S17" s="12">
        <f t="shared" si="2"/>
        <v>103.14229805112649</v>
      </c>
      <c r="T17" s="57">
        <v>107</v>
      </c>
      <c r="U17" s="70">
        <v>120</v>
      </c>
      <c r="V17" s="70">
        <v>116</v>
      </c>
      <c r="W17" s="70">
        <f t="shared" si="3"/>
        <v>4</v>
      </c>
      <c r="X17" s="70">
        <f t="shared" si="4"/>
        <v>13</v>
      </c>
      <c r="Y17" s="70">
        <v>0</v>
      </c>
      <c r="Z17" s="73">
        <v>59</v>
      </c>
      <c r="AA17" s="73">
        <v>1.1299999999999999</v>
      </c>
      <c r="AB17" s="65">
        <v>60</v>
      </c>
      <c r="AC17" s="65">
        <v>76</v>
      </c>
      <c r="AD17" s="34">
        <v>1</v>
      </c>
      <c r="AE17" s="34">
        <v>1</v>
      </c>
      <c r="AF17" s="34"/>
      <c r="AG17" s="34">
        <v>1</v>
      </c>
      <c r="AH17" s="34"/>
      <c r="AI17" s="34"/>
      <c r="AJ17" s="34"/>
      <c r="AK17" s="34"/>
      <c r="AL17" s="34"/>
      <c r="AM17" s="64">
        <v>567.08669999999995</v>
      </c>
      <c r="AN17" s="64">
        <v>25.725899999999999</v>
      </c>
      <c r="AO17" s="64">
        <v>39.820599999999999</v>
      </c>
      <c r="AP17" s="64">
        <v>6</v>
      </c>
      <c r="AQ17" s="64">
        <v>39.889800000000001</v>
      </c>
      <c r="AR17" s="64">
        <v>67.512799999999999</v>
      </c>
      <c r="AS17" s="64">
        <v>28.204899999999999</v>
      </c>
      <c r="AT17" s="64">
        <v>22.930738999999999</v>
      </c>
      <c r="AU17" s="64">
        <v>0.97770000000000001</v>
      </c>
      <c r="AV17" s="64">
        <v>1.3138000000000001</v>
      </c>
    </row>
    <row r="18" spans="1:48" s="76" customFormat="1" x14ac:dyDescent="0.25">
      <c r="A18" s="75" t="s">
        <v>33</v>
      </c>
      <c r="B18" s="17">
        <f t="shared" ref="B18:AC18" si="5">AVERAGE(B5:B17)</f>
        <v>66.461538461538467</v>
      </c>
      <c r="C18" s="17"/>
      <c r="D18" s="40">
        <f t="shared" si="5"/>
        <v>1.6161538461538461</v>
      </c>
      <c r="E18" s="17">
        <f t="shared" si="5"/>
        <v>76.792307692307688</v>
      </c>
      <c r="F18" s="17">
        <f t="shared" si="5"/>
        <v>29.239417183667186</v>
      </c>
      <c r="G18" s="17">
        <f t="shared" si="5"/>
        <v>95</v>
      </c>
      <c r="H18" s="17">
        <f t="shared" si="5"/>
        <v>137.69230769230768</v>
      </c>
      <c r="I18" s="17">
        <f t="shared" si="5"/>
        <v>82.307692307692307</v>
      </c>
      <c r="J18" s="17">
        <f t="shared" si="5"/>
        <v>90.92307692307692</v>
      </c>
      <c r="K18" s="17">
        <f t="shared" si="5"/>
        <v>1.6538461538461537</v>
      </c>
      <c r="L18" s="17"/>
      <c r="M18" s="17"/>
      <c r="N18" s="17"/>
      <c r="O18" s="17">
        <f t="shared" si="5"/>
        <v>2.0769230769230771</v>
      </c>
      <c r="P18" s="17">
        <f t="shared" si="5"/>
        <v>21.5</v>
      </c>
      <c r="Q18" s="17">
        <f t="shared" si="5"/>
        <v>528.15900000000011</v>
      </c>
      <c r="R18" s="17">
        <f t="shared" si="5"/>
        <v>353.55599999999998</v>
      </c>
      <c r="S18" s="17">
        <f t="shared" si="5"/>
        <v>67.524525957107244</v>
      </c>
      <c r="T18" s="44">
        <f t="shared" ref="T18:U18" si="6">AVERAGE(T5:T17)</f>
        <v>88.63636363636364</v>
      </c>
      <c r="U18" s="44">
        <f t="shared" si="6"/>
        <v>107.18181818181819</v>
      </c>
      <c r="V18" s="44">
        <f>AVERAGE(V5:V17)</f>
        <v>99.2</v>
      </c>
      <c r="W18" s="44">
        <f t="shared" ref="W18" si="7">AVERAGE(W5:W17)</f>
        <v>8</v>
      </c>
      <c r="X18" s="44">
        <f>AVERAGE(X5:X17)</f>
        <v>18.545454545454547</v>
      </c>
      <c r="Y18" s="17"/>
      <c r="Z18" s="40">
        <f t="shared" si="5"/>
        <v>80.101818181818189</v>
      </c>
      <c r="AA18" s="40">
        <f t="shared" si="5"/>
        <v>1.6812499999999999</v>
      </c>
      <c r="AB18" s="40">
        <f t="shared" si="5"/>
        <v>62.441538461538471</v>
      </c>
      <c r="AC18" s="40">
        <f t="shared" si="5"/>
        <v>68.006923076923073</v>
      </c>
      <c r="AM18" s="44">
        <f>AVERAGE(AM5:AM17)</f>
        <v>667.06385384615396</v>
      </c>
      <c r="AN18" s="44">
        <f t="shared" ref="AN18:AV18" si="8">AVERAGE(AN5:AN17)</f>
        <v>23.855930769230774</v>
      </c>
      <c r="AO18" s="44">
        <f t="shared" si="8"/>
        <v>25.039415384615385</v>
      </c>
      <c r="AP18" s="44">
        <f t="shared" si="8"/>
        <v>6.2306138461538456</v>
      </c>
      <c r="AQ18" s="44">
        <f t="shared" si="8"/>
        <v>66.033592307692317</v>
      </c>
      <c r="AR18" s="44">
        <f t="shared" si="8"/>
        <v>134.69337692307693</v>
      </c>
      <c r="AS18" s="44">
        <f t="shared" si="8"/>
        <v>17.190564307692309</v>
      </c>
      <c r="AT18" s="44">
        <f t="shared" si="8"/>
        <v>28.506271692307696</v>
      </c>
      <c r="AU18" s="44">
        <f t="shared" si="8"/>
        <v>1.0600384615384615</v>
      </c>
      <c r="AV18" s="44">
        <f t="shared" si="8"/>
        <v>1.5894076923076925</v>
      </c>
    </row>
    <row r="19" spans="1:48" s="78" customFormat="1" x14ac:dyDescent="0.25">
      <c r="A19" s="77" t="s">
        <v>34</v>
      </c>
      <c r="B19" s="18">
        <f t="shared" ref="B19:AC19" si="9">STDEV(B5:B17)</f>
        <v>8.272599194684652</v>
      </c>
      <c r="C19" s="18"/>
      <c r="D19" s="41">
        <f t="shared" si="9"/>
        <v>0.11079549190125483</v>
      </c>
      <c r="E19" s="18">
        <f t="shared" si="9"/>
        <v>18.842525553406308</v>
      </c>
      <c r="F19" s="18">
        <f t="shared" si="9"/>
        <v>5.8407868906707492</v>
      </c>
      <c r="G19" s="18">
        <f t="shared" si="9"/>
        <v>16.355427233796124</v>
      </c>
      <c r="H19" s="18">
        <f t="shared" si="9"/>
        <v>24.547181153120242</v>
      </c>
      <c r="I19" s="18">
        <f t="shared" si="9"/>
        <v>12.519215999046008</v>
      </c>
      <c r="J19" s="18">
        <f t="shared" si="9"/>
        <v>2.4311018921995866</v>
      </c>
      <c r="K19" s="18">
        <f t="shared" si="9"/>
        <v>1.1794175007289154</v>
      </c>
      <c r="L19" s="18"/>
      <c r="M19" s="18"/>
      <c r="N19" s="18"/>
      <c r="O19" s="18">
        <f t="shared" si="9"/>
        <v>1.1151635501529555</v>
      </c>
      <c r="P19" s="18">
        <f t="shared" si="9"/>
        <v>9.0904545340903411</v>
      </c>
      <c r="Q19" s="18">
        <f t="shared" si="9"/>
        <v>38.149540864428083</v>
      </c>
      <c r="R19" s="18">
        <f t="shared" si="9"/>
        <v>186.15887421471183</v>
      </c>
      <c r="S19" s="18">
        <f t="shared" si="9"/>
        <v>33.750107980832759</v>
      </c>
      <c r="T19" s="45">
        <f t="shared" ref="T19:V19" si="10">STDEV(T5:T17)</f>
        <v>14.88134891246575</v>
      </c>
      <c r="U19" s="45">
        <f t="shared" si="10"/>
        <v>13.377729118338312</v>
      </c>
      <c r="V19" s="45">
        <f t="shared" si="10"/>
        <v>13.530213104998284</v>
      </c>
      <c r="W19" s="45">
        <f t="shared" ref="W19" si="11">STDEV(W5:W17)</f>
        <v>7.6157731058639087</v>
      </c>
      <c r="X19" s="45">
        <f t="shared" ref="X19" si="12">STDEV(X5:X17)</f>
        <v>10.033579982873873</v>
      </c>
      <c r="Y19" s="18"/>
      <c r="Z19" s="41">
        <f t="shared" si="9"/>
        <v>10.925300744768325</v>
      </c>
      <c r="AA19" s="41">
        <f t="shared" si="9"/>
        <v>0.47251417212306307</v>
      </c>
      <c r="AB19" s="41">
        <f t="shared" si="9"/>
        <v>5.8418003020670577</v>
      </c>
      <c r="AC19" s="41">
        <f t="shared" si="9"/>
        <v>12.378841750217305</v>
      </c>
      <c r="AM19" s="45">
        <f t="shared" ref="AM19:AV19" si="13">STDEV(AM5:AM17)</f>
        <v>105.72259418360424</v>
      </c>
      <c r="AN19" s="45">
        <f t="shared" si="13"/>
        <v>17.280791471620763</v>
      </c>
      <c r="AO19" s="45">
        <f t="shared" si="13"/>
        <v>14.850018727476755</v>
      </c>
      <c r="AP19" s="45">
        <f t="shared" si="13"/>
        <v>4.5228418587580137</v>
      </c>
      <c r="AQ19" s="45">
        <f t="shared" si="13"/>
        <v>15.854263690117158</v>
      </c>
      <c r="AR19" s="45">
        <f t="shared" ref="AR19" si="14">STDEV(AR5:AR17)</f>
        <v>169.70477311760246</v>
      </c>
      <c r="AS19" s="45">
        <f t="shared" si="13"/>
        <v>11.00475105435145</v>
      </c>
      <c r="AT19" s="45">
        <f t="shared" si="13"/>
        <v>22.414343343447978</v>
      </c>
      <c r="AU19" s="45">
        <f t="shared" si="13"/>
        <v>7.390925222259094E-2</v>
      </c>
      <c r="AV19" s="45">
        <f t="shared" si="13"/>
        <v>0.27961756162521562</v>
      </c>
    </row>
    <row r="21" spans="1:48" s="89" customFormat="1" ht="20.25" x14ac:dyDescent="0.3">
      <c r="A21" s="86" t="s">
        <v>58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</row>
    <row r="22" spans="1:48" ht="15.75" customHeight="1" x14ac:dyDescent="0.25">
      <c r="A22" s="106" t="s">
        <v>59</v>
      </c>
      <c r="B22" s="109" t="s">
        <v>0</v>
      </c>
      <c r="C22" s="110"/>
      <c r="D22" s="110"/>
      <c r="E22" s="110"/>
      <c r="F22" s="110"/>
      <c r="G22" s="113" t="s">
        <v>1</v>
      </c>
      <c r="H22" s="114"/>
      <c r="I22" s="114"/>
      <c r="J22" s="114"/>
      <c r="K22" s="114"/>
      <c r="L22" s="114"/>
      <c r="M22" s="114"/>
      <c r="N22" s="114"/>
      <c r="O22" s="115" t="s">
        <v>56</v>
      </c>
      <c r="P22" s="116"/>
      <c r="Q22" s="117" t="s">
        <v>3</v>
      </c>
      <c r="R22" s="117"/>
      <c r="S22" s="117"/>
      <c r="T22" s="42"/>
      <c r="U22" s="42"/>
      <c r="V22" s="42"/>
      <c r="W22" s="42"/>
      <c r="X22" s="42"/>
      <c r="Y22" s="42"/>
      <c r="Z22" s="93"/>
      <c r="AA22" s="93"/>
      <c r="AB22" s="93"/>
      <c r="AC22" s="93"/>
      <c r="AD22" s="95" t="s">
        <v>4</v>
      </c>
      <c r="AE22" s="96"/>
      <c r="AF22" s="96"/>
      <c r="AG22" s="96"/>
      <c r="AH22" s="96"/>
      <c r="AI22" s="96"/>
      <c r="AJ22" s="96"/>
      <c r="AK22" s="96"/>
      <c r="AL22" s="90"/>
      <c r="AM22" s="97"/>
      <c r="AN22" s="98"/>
      <c r="AO22" s="98"/>
      <c r="AP22" s="98"/>
      <c r="AQ22" s="98"/>
      <c r="AR22" s="98"/>
      <c r="AS22" s="98"/>
      <c r="AT22" s="98"/>
      <c r="AU22" s="98"/>
      <c r="AV22" s="98"/>
    </row>
    <row r="23" spans="1:48" x14ac:dyDescent="0.25">
      <c r="A23" s="107"/>
      <c r="B23" s="111"/>
      <c r="C23" s="112"/>
      <c r="D23" s="112"/>
      <c r="E23" s="112"/>
      <c r="F23" s="112"/>
      <c r="G23" s="99"/>
      <c r="H23" s="100"/>
      <c r="I23" s="100"/>
      <c r="J23" s="100"/>
      <c r="K23" s="100"/>
      <c r="L23" s="100"/>
      <c r="M23" s="100"/>
      <c r="N23" s="100"/>
      <c r="O23" s="101"/>
      <c r="P23" s="102"/>
      <c r="Q23" s="103"/>
      <c r="R23" s="103"/>
      <c r="S23" s="103"/>
      <c r="T23" s="43"/>
      <c r="U23" s="43"/>
      <c r="V23" s="43"/>
      <c r="W23" s="43"/>
      <c r="X23" s="43"/>
      <c r="Y23" s="43"/>
      <c r="Z23" s="94"/>
      <c r="AA23" s="94"/>
      <c r="AB23" s="94"/>
      <c r="AC23" s="94"/>
      <c r="AD23" s="95"/>
      <c r="AE23" s="96"/>
      <c r="AF23" s="96"/>
      <c r="AG23" s="96"/>
      <c r="AH23" s="96"/>
      <c r="AI23" s="96"/>
      <c r="AJ23" s="96"/>
      <c r="AK23" s="96"/>
      <c r="AL23" s="91"/>
      <c r="AM23" s="104" t="s">
        <v>54</v>
      </c>
      <c r="AN23" s="105"/>
      <c r="AO23" s="105"/>
      <c r="AP23" s="105"/>
      <c r="AQ23" s="105"/>
      <c r="AR23" s="105"/>
      <c r="AS23" s="105"/>
      <c r="AT23" s="105"/>
      <c r="AU23" s="105"/>
      <c r="AV23" s="105"/>
    </row>
    <row r="24" spans="1:48" ht="47.25" x14ac:dyDescent="0.3">
      <c r="A24" s="108"/>
      <c r="B24" s="47" t="s">
        <v>5</v>
      </c>
      <c r="C24" s="46" t="s">
        <v>9</v>
      </c>
      <c r="D24" s="1" t="s">
        <v>6</v>
      </c>
      <c r="E24" s="1" t="s">
        <v>7</v>
      </c>
      <c r="F24" s="47" t="s">
        <v>8</v>
      </c>
      <c r="G24" s="2" t="s">
        <v>10</v>
      </c>
      <c r="H24" s="2" t="s">
        <v>11</v>
      </c>
      <c r="I24" s="2" t="s">
        <v>12</v>
      </c>
      <c r="J24" s="3" t="s">
        <v>13</v>
      </c>
      <c r="K24" s="3" t="s">
        <v>14</v>
      </c>
      <c r="L24" s="3" t="s">
        <v>15</v>
      </c>
      <c r="M24" s="3" t="s">
        <v>16</v>
      </c>
      <c r="N24" s="3" t="s">
        <v>17</v>
      </c>
      <c r="O24" s="53" t="s">
        <v>44</v>
      </c>
      <c r="P24" s="54" t="s">
        <v>2</v>
      </c>
      <c r="Q24" s="55" t="s">
        <v>18</v>
      </c>
      <c r="R24" s="55" t="s">
        <v>19</v>
      </c>
      <c r="S24" s="55" t="s">
        <v>20</v>
      </c>
      <c r="T24" s="55" t="s">
        <v>46</v>
      </c>
      <c r="U24" s="55" t="s">
        <v>48</v>
      </c>
      <c r="V24" s="55" t="s">
        <v>47</v>
      </c>
      <c r="W24" s="55" t="s">
        <v>49</v>
      </c>
      <c r="X24" s="55" t="s">
        <v>53</v>
      </c>
      <c r="Y24" s="55" t="s">
        <v>65</v>
      </c>
      <c r="Z24" s="56" t="s">
        <v>21</v>
      </c>
      <c r="AA24" s="56" t="s">
        <v>22</v>
      </c>
      <c r="AB24" s="56" t="s">
        <v>23</v>
      </c>
      <c r="AC24" s="56" t="s">
        <v>24</v>
      </c>
      <c r="AD24" s="1" t="s">
        <v>25</v>
      </c>
      <c r="AE24" s="7" t="s">
        <v>63</v>
      </c>
      <c r="AF24" s="7" t="s">
        <v>64</v>
      </c>
      <c r="AG24" s="1" t="s">
        <v>28</v>
      </c>
      <c r="AH24" s="1" t="s">
        <v>29</v>
      </c>
      <c r="AI24" s="1" t="s">
        <v>30</v>
      </c>
      <c r="AJ24" s="1" t="s">
        <v>31</v>
      </c>
      <c r="AK24" s="1" t="s">
        <v>32</v>
      </c>
      <c r="AL24" s="8" t="s">
        <v>62</v>
      </c>
      <c r="AM24" s="85" t="s">
        <v>35</v>
      </c>
      <c r="AN24" s="85" t="s">
        <v>36</v>
      </c>
      <c r="AO24" s="85" t="s">
        <v>37</v>
      </c>
      <c r="AP24" s="85" t="s">
        <v>38</v>
      </c>
      <c r="AQ24" s="85" t="s">
        <v>39</v>
      </c>
      <c r="AR24" s="85" t="s">
        <v>50</v>
      </c>
      <c r="AS24" s="85" t="s">
        <v>40</v>
      </c>
      <c r="AT24" s="85" t="s">
        <v>41</v>
      </c>
      <c r="AU24" s="85" t="s">
        <v>42</v>
      </c>
      <c r="AV24" s="85" t="s">
        <v>43</v>
      </c>
    </row>
    <row r="25" spans="1:48" s="63" customFormat="1" x14ac:dyDescent="0.25">
      <c r="A25" s="69">
        <v>14</v>
      </c>
      <c r="B25" s="21">
        <v>70</v>
      </c>
      <c r="C25" s="50">
        <v>0</v>
      </c>
      <c r="D25" s="28">
        <v>1.56</v>
      </c>
      <c r="E25" s="22">
        <v>62</v>
      </c>
      <c r="F25" s="49">
        <f>E25/(D25*D25)</f>
        <v>25.476660092044707</v>
      </c>
      <c r="G25" s="22">
        <v>100</v>
      </c>
      <c r="H25" s="22">
        <v>130</v>
      </c>
      <c r="I25" s="22">
        <v>70</v>
      </c>
      <c r="J25" s="22">
        <v>89</v>
      </c>
      <c r="K25" s="51">
        <v>4</v>
      </c>
      <c r="L25" s="34">
        <v>1</v>
      </c>
      <c r="M25" s="34">
        <v>1</v>
      </c>
      <c r="N25" s="34">
        <v>0</v>
      </c>
      <c r="O25" s="48">
        <v>4</v>
      </c>
      <c r="P25" s="24"/>
      <c r="Q25" s="12">
        <f>622.461-(1.846*B25)+(61.503*C25)</f>
        <v>493.24099999999999</v>
      </c>
      <c r="R25" s="24"/>
      <c r="S25" s="24"/>
      <c r="T25" s="24"/>
      <c r="U25" s="24"/>
      <c r="V25" s="24"/>
      <c r="W25" s="24"/>
      <c r="X25" s="79"/>
      <c r="Y25" s="24">
        <v>0</v>
      </c>
      <c r="Z25" s="73"/>
      <c r="AA25" s="73"/>
      <c r="AB25" s="73">
        <v>37.97</v>
      </c>
      <c r="AC25" s="73">
        <v>42.68</v>
      </c>
      <c r="AD25" s="34">
        <v>1</v>
      </c>
      <c r="AE25" s="34">
        <v>1</v>
      </c>
      <c r="AF25" s="34"/>
      <c r="AG25" s="34">
        <v>1</v>
      </c>
      <c r="AH25" s="34"/>
      <c r="AI25" s="34"/>
      <c r="AJ25" s="34">
        <v>1</v>
      </c>
      <c r="AK25" s="34"/>
      <c r="AL25" s="34">
        <v>1</v>
      </c>
      <c r="AM25" s="64">
        <v>629.58000000000004</v>
      </c>
      <c r="AN25" s="64">
        <v>3.2035999999999998</v>
      </c>
      <c r="AO25" s="64">
        <v>14.033799999999999</v>
      </c>
      <c r="AP25" s="64">
        <v>1.6853929999999999</v>
      </c>
      <c r="AQ25" s="64">
        <v>56.936999999999998</v>
      </c>
      <c r="AR25" s="64">
        <v>2.0371999999999999</v>
      </c>
      <c r="AS25" s="64">
        <v>2.8570929999999999</v>
      </c>
      <c r="AT25" s="64">
        <v>3.5188429999999999</v>
      </c>
      <c r="AU25" s="64">
        <v>1.0293000000000001</v>
      </c>
      <c r="AV25" s="64">
        <v>2.0135999999999998</v>
      </c>
    </row>
    <row r="26" spans="1:48" s="63" customFormat="1" x14ac:dyDescent="0.25">
      <c r="A26" s="69">
        <v>15</v>
      </c>
      <c r="B26" s="10">
        <v>65</v>
      </c>
      <c r="C26" s="9">
        <v>1</v>
      </c>
      <c r="D26" s="12">
        <v>1.67</v>
      </c>
      <c r="E26" s="9">
        <v>62</v>
      </c>
      <c r="F26" s="12">
        <f t="shared" ref="F26:F44" si="15">E26/(D26*D26)</f>
        <v>22.230987127541326</v>
      </c>
      <c r="G26" s="9">
        <v>102</v>
      </c>
      <c r="H26" s="9">
        <v>130</v>
      </c>
      <c r="I26" s="9">
        <v>90</v>
      </c>
      <c r="J26" s="9">
        <v>94</v>
      </c>
      <c r="K26" s="9">
        <v>1</v>
      </c>
      <c r="L26" s="13">
        <v>1</v>
      </c>
      <c r="M26" s="13">
        <v>0</v>
      </c>
      <c r="N26" s="13">
        <v>0</v>
      </c>
      <c r="O26" s="9">
        <v>4</v>
      </c>
      <c r="P26" s="9">
        <v>25.9</v>
      </c>
      <c r="Q26" s="12">
        <f t="shared" ref="Q26:Q44" si="16">622.461-(1.846*B26)+(61.503*C26)</f>
        <v>563.97400000000005</v>
      </c>
      <c r="R26" s="16">
        <v>120</v>
      </c>
      <c r="S26" s="12">
        <f t="shared" ref="S26:S40" si="17">(R26/Q26)*100</f>
        <v>21.277576625872822</v>
      </c>
      <c r="T26" s="80">
        <v>90</v>
      </c>
      <c r="U26" s="79">
        <v>93</v>
      </c>
      <c r="V26" s="79">
        <v>103</v>
      </c>
      <c r="W26" s="24">
        <f t="shared" ref="W26:W44" si="18">U26-V26</f>
        <v>-10</v>
      </c>
      <c r="X26" s="79">
        <f>U26-T26</f>
        <v>3</v>
      </c>
      <c r="Y26" s="24">
        <v>2</v>
      </c>
      <c r="Z26" s="72">
        <v>80.36</v>
      </c>
      <c r="AA26" s="72">
        <v>1.02</v>
      </c>
      <c r="AB26" s="72">
        <v>34.840000000000003</v>
      </c>
      <c r="AC26" s="72">
        <v>33.44</v>
      </c>
      <c r="AD26" s="13">
        <v>1</v>
      </c>
      <c r="AE26" s="13">
        <v>2</v>
      </c>
      <c r="AF26" s="13">
        <v>1</v>
      </c>
      <c r="AG26" s="13">
        <v>1</v>
      </c>
      <c r="AH26" s="13"/>
      <c r="AI26" s="13"/>
      <c r="AJ26" s="13"/>
      <c r="AK26" s="13"/>
      <c r="AL26" s="13"/>
      <c r="AM26" s="64">
        <v>603.26</v>
      </c>
      <c r="AN26" s="64">
        <v>7.3686999999999996</v>
      </c>
      <c r="AO26" s="64">
        <v>9.3369</v>
      </c>
      <c r="AP26" s="64">
        <v>2.4193549999999999</v>
      </c>
      <c r="AQ26" s="64">
        <v>61.634300000000003</v>
      </c>
      <c r="AR26" s="64">
        <v>10.348800000000001</v>
      </c>
      <c r="AS26" s="64">
        <v>6.6133170000000003</v>
      </c>
      <c r="AT26" s="64">
        <v>8.0468980000000006</v>
      </c>
      <c r="AU26" s="64">
        <v>1.1044</v>
      </c>
      <c r="AV26" s="64">
        <v>1.8343</v>
      </c>
    </row>
    <row r="27" spans="1:48" s="63" customFormat="1" x14ac:dyDescent="0.25">
      <c r="A27" s="69">
        <v>16</v>
      </c>
      <c r="B27" s="10">
        <v>75</v>
      </c>
      <c r="C27" s="9">
        <v>1</v>
      </c>
      <c r="D27" s="12">
        <v>1.69</v>
      </c>
      <c r="E27" s="9">
        <v>68</v>
      </c>
      <c r="F27" s="12">
        <f t="shared" si="15"/>
        <v>23.808690171912751</v>
      </c>
      <c r="G27" s="9">
        <v>103</v>
      </c>
      <c r="H27" s="9">
        <v>125</v>
      </c>
      <c r="I27" s="9">
        <v>81</v>
      </c>
      <c r="J27" s="9">
        <v>93</v>
      </c>
      <c r="K27" s="9">
        <v>2</v>
      </c>
      <c r="L27" s="13">
        <v>0</v>
      </c>
      <c r="M27" s="13">
        <v>0</v>
      </c>
      <c r="N27" s="13">
        <v>0</v>
      </c>
      <c r="O27" s="9">
        <v>3</v>
      </c>
      <c r="P27" s="9">
        <v>31</v>
      </c>
      <c r="Q27" s="12">
        <f t="shared" si="16"/>
        <v>545.51400000000001</v>
      </c>
      <c r="R27" s="16">
        <v>240</v>
      </c>
      <c r="S27" s="12">
        <f t="shared" si="17"/>
        <v>43.995204522707027</v>
      </c>
      <c r="T27" s="9">
        <v>74</v>
      </c>
      <c r="U27" s="14">
        <v>113</v>
      </c>
      <c r="V27" s="14">
        <v>106</v>
      </c>
      <c r="W27" s="24">
        <f t="shared" si="18"/>
        <v>7</v>
      </c>
      <c r="X27" s="79">
        <f>U27-T27</f>
        <v>39</v>
      </c>
      <c r="Y27" s="24">
        <v>3</v>
      </c>
      <c r="Z27" s="72">
        <v>50</v>
      </c>
      <c r="AA27" s="72">
        <v>0.87</v>
      </c>
      <c r="AB27" s="72">
        <v>32</v>
      </c>
      <c r="AC27" s="72">
        <f>AB27/Z27</f>
        <v>0.64</v>
      </c>
      <c r="AD27" s="13">
        <v>1</v>
      </c>
      <c r="AE27" s="13">
        <v>1</v>
      </c>
      <c r="AF27" s="13">
        <v>1</v>
      </c>
      <c r="AG27" s="13">
        <v>1</v>
      </c>
      <c r="AH27" s="13"/>
      <c r="AI27" s="13"/>
      <c r="AJ27" s="13"/>
      <c r="AK27" s="13"/>
      <c r="AL27" s="13"/>
      <c r="AM27" s="64">
        <v>600.49670000000003</v>
      </c>
      <c r="AN27" s="64">
        <v>21.083300000000001</v>
      </c>
      <c r="AO27" s="64">
        <v>24.130299999999998</v>
      </c>
      <c r="AP27" s="64">
        <v>5.084746</v>
      </c>
      <c r="AQ27" s="64">
        <v>57.069899999999997</v>
      </c>
      <c r="AR27" s="64">
        <v>105.4756</v>
      </c>
      <c r="AS27" s="64">
        <v>17.091287999999999</v>
      </c>
      <c r="AT27" s="64">
        <v>24.465122000000001</v>
      </c>
      <c r="AU27" s="64">
        <v>1.0234000000000001</v>
      </c>
      <c r="AV27" s="64">
        <v>1.4950000000000001</v>
      </c>
    </row>
    <row r="28" spans="1:48" s="63" customFormat="1" x14ac:dyDescent="0.25">
      <c r="A28" s="69">
        <v>17</v>
      </c>
      <c r="B28" s="10">
        <v>76</v>
      </c>
      <c r="C28" s="9">
        <v>1</v>
      </c>
      <c r="D28" s="12">
        <v>1.7</v>
      </c>
      <c r="E28" s="9">
        <v>67</v>
      </c>
      <c r="F28" s="12">
        <f t="shared" si="15"/>
        <v>23.183391003460208</v>
      </c>
      <c r="G28" s="9">
        <v>62</v>
      </c>
      <c r="H28" s="9">
        <v>120</v>
      </c>
      <c r="I28" s="9">
        <v>70</v>
      </c>
      <c r="J28" s="9">
        <v>95</v>
      </c>
      <c r="K28" s="9">
        <v>0</v>
      </c>
      <c r="L28" s="13">
        <v>1</v>
      </c>
      <c r="M28" s="13">
        <v>0</v>
      </c>
      <c r="N28" s="13">
        <v>0</v>
      </c>
      <c r="O28" s="9">
        <v>3</v>
      </c>
      <c r="P28" s="9">
        <v>25</v>
      </c>
      <c r="Q28" s="12">
        <f t="shared" si="16"/>
        <v>543.66800000000001</v>
      </c>
      <c r="R28" s="16">
        <v>382</v>
      </c>
      <c r="S28" s="12">
        <f t="shared" si="17"/>
        <v>70.263469617487146</v>
      </c>
      <c r="T28" s="63">
        <v>68</v>
      </c>
      <c r="U28" s="79">
        <v>94</v>
      </c>
      <c r="V28" s="79">
        <v>65</v>
      </c>
      <c r="W28" s="24">
        <f t="shared" si="18"/>
        <v>29</v>
      </c>
      <c r="X28" s="79">
        <f>U28-T28</f>
        <v>26</v>
      </c>
      <c r="Y28" s="24">
        <v>0</v>
      </c>
      <c r="Z28" s="72">
        <v>99.78</v>
      </c>
      <c r="AA28" s="72">
        <v>1.25</v>
      </c>
      <c r="AB28" s="72">
        <v>43.78</v>
      </c>
      <c r="AC28" s="72">
        <v>32.64</v>
      </c>
      <c r="AD28" s="13">
        <v>1</v>
      </c>
      <c r="AE28" s="13"/>
      <c r="AF28" s="13"/>
      <c r="AG28" s="13">
        <v>1</v>
      </c>
      <c r="AH28" s="13"/>
      <c r="AI28" s="13"/>
      <c r="AJ28" s="13"/>
      <c r="AK28" s="13"/>
      <c r="AL28" s="13"/>
      <c r="AM28" s="64">
        <v>746.04330000000004</v>
      </c>
      <c r="AN28" s="64">
        <v>42.573099999999997</v>
      </c>
      <c r="AO28" s="64">
        <v>41.668399999999998</v>
      </c>
      <c r="AP28" s="64">
        <v>7.1428570000000002</v>
      </c>
      <c r="AQ28" s="64">
        <v>70.301699999999997</v>
      </c>
      <c r="AR28" s="64">
        <v>660.42510000000004</v>
      </c>
      <c r="AS28" s="64">
        <v>29.513390000000001</v>
      </c>
      <c r="AT28" s="64">
        <v>52.591329000000002</v>
      </c>
      <c r="AU28" s="64">
        <v>0.9456</v>
      </c>
      <c r="AV28" s="64">
        <v>1.0829</v>
      </c>
    </row>
    <row r="29" spans="1:48" s="63" customFormat="1" x14ac:dyDescent="0.25">
      <c r="A29" s="69">
        <v>18</v>
      </c>
      <c r="B29" s="10">
        <v>72</v>
      </c>
      <c r="C29" s="9">
        <v>1</v>
      </c>
      <c r="D29" s="12">
        <v>1.68</v>
      </c>
      <c r="E29" s="9">
        <v>74</v>
      </c>
      <c r="F29" s="12">
        <f t="shared" si="15"/>
        <v>26.218820861678008</v>
      </c>
      <c r="G29" s="9">
        <v>75</v>
      </c>
      <c r="H29" s="9">
        <v>140</v>
      </c>
      <c r="I29" s="9">
        <v>90</v>
      </c>
      <c r="J29" s="9">
        <v>92</v>
      </c>
      <c r="K29" s="9">
        <v>0</v>
      </c>
      <c r="L29" s="13">
        <v>1</v>
      </c>
      <c r="M29" s="13">
        <v>0</v>
      </c>
      <c r="N29" s="13">
        <v>0</v>
      </c>
      <c r="O29" s="9">
        <v>2</v>
      </c>
      <c r="P29" s="9">
        <v>34</v>
      </c>
      <c r="Q29" s="12">
        <f t="shared" si="16"/>
        <v>551.05200000000002</v>
      </c>
      <c r="R29" s="16"/>
      <c r="S29" s="12"/>
      <c r="T29" s="12"/>
      <c r="U29" s="12"/>
      <c r="V29" s="12"/>
      <c r="W29" s="24"/>
      <c r="X29" s="79"/>
      <c r="Y29" s="24">
        <v>0</v>
      </c>
      <c r="Z29" s="72">
        <v>64.28</v>
      </c>
      <c r="AA29" s="72">
        <v>1.1299999999999999</v>
      </c>
      <c r="AB29" s="72">
        <v>41.09</v>
      </c>
      <c r="AC29" s="72">
        <v>47.88</v>
      </c>
      <c r="AD29" s="13">
        <v>1</v>
      </c>
      <c r="AE29" s="13">
        <v>1</v>
      </c>
      <c r="AF29" s="13"/>
      <c r="AG29" s="13"/>
      <c r="AH29" s="13"/>
      <c r="AI29" s="13"/>
      <c r="AJ29" s="13"/>
      <c r="AK29" s="13">
        <v>1</v>
      </c>
      <c r="AL29" s="13"/>
      <c r="AM29" s="64">
        <v>796.12670000000003</v>
      </c>
      <c r="AN29" s="64">
        <v>36.196199999999997</v>
      </c>
      <c r="AO29" s="64">
        <v>41.790700000000001</v>
      </c>
      <c r="AP29" s="64">
        <v>8.5714290000000002</v>
      </c>
      <c r="AQ29" s="64">
        <v>56.539200000000001</v>
      </c>
      <c r="AR29" s="64">
        <v>667.28219999999999</v>
      </c>
      <c r="AS29" s="64">
        <v>29.600145999999999</v>
      </c>
      <c r="AT29" s="64">
        <v>41.822881000000002</v>
      </c>
      <c r="AU29" s="64">
        <v>1.0401</v>
      </c>
      <c r="AV29" s="64">
        <v>1.5876999999999999</v>
      </c>
    </row>
    <row r="30" spans="1:48" s="63" customFormat="1" x14ac:dyDescent="0.25">
      <c r="A30" s="69">
        <v>19</v>
      </c>
      <c r="B30" s="10">
        <v>63</v>
      </c>
      <c r="C30" s="9">
        <v>1</v>
      </c>
      <c r="D30" s="12">
        <v>1.6</v>
      </c>
      <c r="E30" s="9">
        <v>37.1</v>
      </c>
      <c r="F30" s="12">
        <f t="shared" si="15"/>
        <v>14.492187499999998</v>
      </c>
      <c r="G30" s="9">
        <v>65</v>
      </c>
      <c r="H30" s="9">
        <v>110</v>
      </c>
      <c r="I30" s="9">
        <v>70</v>
      </c>
      <c r="J30" s="9">
        <v>94</v>
      </c>
      <c r="K30" s="9">
        <v>0</v>
      </c>
      <c r="L30" s="13">
        <v>1</v>
      </c>
      <c r="M30" s="13">
        <v>0</v>
      </c>
      <c r="N30" s="13">
        <v>0</v>
      </c>
      <c r="O30" s="9">
        <v>3</v>
      </c>
      <c r="P30" s="9">
        <v>19</v>
      </c>
      <c r="Q30" s="12">
        <f t="shared" si="16"/>
        <v>567.66600000000005</v>
      </c>
      <c r="R30" s="16">
        <v>300</v>
      </c>
      <c r="S30" s="12">
        <f t="shared" si="17"/>
        <v>52.847977507900765</v>
      </c>
      <c r="T30" s="63">
        <v>86</v>
      </c>
      <c r="U30" s="79">
        <v>100</v>
      </c>
      <c r="V30" s="79">
        <v>85</v>
      </c>
      <c r="W30" s="24">
        <f t="shared" si="18"/>
        <v>15</v>
      </c>
      <c r="X30" s="79">
        <f t="shared" ref="X30:X44" si="19">U30-T30</f>
        <v>14</v>
      </c>
      <c r="Y30" s="24">
        <v>0</v>
      </c>
      <c r="Z30" s="72">
        <v>74.09</v>
      </c>
      <c r="AA30" s="72">
        <v>0.82</v>
      </c>
      <c r="AB30" s="72">
        <v>30.91</v>
      </c>
      <c r="AC30" s="72">
        <v>32.28</v>
      </c>
      <c r="AD30" s="57"/>
      <c r="AE30" s="57"/>
      <c r="AF30" s="57"/>
      <c r="AG30" s="57"/>
      <c r="AH30" s="57"/>
      <c r="AI30" s="57"/>
      <c r="AJ30" s="57"/>
      <c r="AK30" s="57"/>
      <c r="AL30" s="13"/>
      <c r="AM30" s="64">
        <v>851.78330000000005</v>
      </c>
      <c r="AN30" s="64">
        <v>24.7852</v>
      </c>
      <c r="AO30" s="64">
        <v>27.536000000000001</v>
      </c>
      <c r="AP30" s="64">
        <v>6.3829789999999997</v>
      </c>
      <c r="AQ30" s="64">
        <v>64.509900000000002</v>
      </c>
      <c r="AR30" s="64">
        <v>219.1514</v>
      </c>
      <c r="AS30" s="64">
        <v>19.503720999999999</v>
      </c>
      <c r="AT30" s="64">
        <v>29.127362000000002</v>
      </c>
      <c r="AU30" s="64">
        <v>1.1313</v>
      </c>
      <c r="AV30" s="64">
        <v>2.0333999999999999</v>
      </c>
    </row>
    <row r="31" spans="1:48" s="63" customFormat="1" x14ac:dyDescent="0.25">
      <c r="A31" s="69">
        <v>20</v>
      </c>
      <c r="B31" s="10">
        <v>50</v>
      </c>
      <c r="C31" s="9">
        <v>0</v>
      </c>
      <c r="D31" s="12">
        <v>1.4</v>
      </c>
      <c r="E31" s="9">
        <v>63</v>
      </c>
      <c r="F31" s="12">
        <f t="shared" si="15"/>
        <v>32.142857142857146</v>
      </c>
      <c r="G31" s="9">
        <v>79</v>
      </c>
      <c r="H31" s="9">
        <v>130</v>
      </c>
      <c r="I31" s="9">
        <v>80</v>
      </c>
      <c r="J31" s="9">
        <v>94</v>
      </c>
      <c r="K31" s="9">
        <v>0</v>
      </c>
      <c r="L31" s="13">
        <v>1</v>
      </c>
      <c r="M31" s="13">
        <v>0</v>
      </c>
      <c r="N31" s="13">
        <v>0</v>
      </c>
      <c r="O31" s="9">
        <v>0</v>
      </c>
      <c r="P31" s="9">
        <v>26</v>
      </c>
      <c r="Q31" s="12">
        <f t="shared" si="16"/>
        <v>530.16100000000006</v>
      </c>
      <c r="R31" s="16">
        <v>242</v>
      </c>
      <c r="S31" s="12">
        <f t="shared" si="17"/>
        <v>45.646511154158823</v>
      </c>
      <c r="T31" s="63">
        <v>89</v>
      </c>
      <c r="U31" s="79">
        <v>114</v>
      </c>
      <c r="V31" s="79">
        <v>97</v>
      </c>
      <c r="W31" s="24">
        <f t="shared" si="18"/>
        <v>17</v>
      </c>
      <c r="X31" s="79">
        <f t="shared" si="19"/>
        <v>25</v>
      </c>
      <c r="Y31" s="24">
        <v>0</v>
      </c>
      <c r="Z31" s="72"/>
      <c r="AA31" s="72"/>
      <c r="AB31" s="72">
        <v>35.1</v>
      </c>
      <c r="AC31" s="72">
        <v>74.05</v>
      </c>
      <c r="AD31" s="13">
        <v>1</v>
      </c>
      <c r="AE31" s="13">
        <v>1</v>
      </c>
      <c r="AF31" s="13">
        <v>1</v>
      </c>
      <c r="AG31" s="13">
        <v>1</v>
      </c>
      <c r="AH31" s="13"/>
      <c r="AI31" s="13">
        <v>1</v>
      </c>
      <c r="AJ31" s="13"/>
      <c r="AK31" s="13"/>
      <c r="AL31" s="13"/>
      <c r="AM31" s="64">
        <v>695.10329999999999</v>
      </c>
      <c r="AN31" s="64">
        <v>16.0136</v>
      </c>
      <c r="AO31" s="64">
        <v>11.852</v>
      </c>
      <c r="AP31" s="64">
        <v>5.084746</v>
      </c>
      <c r="AQ31" s="64">
        <v>64.716200000000001</v>
      </c>
      <c r="AR31" s="64">
        <v>67.289100000000005</v>
      </c>
      <c r="AS31" s="64">
        <v>8.3950119999999995</v>
      </c>
      <c r="AT31" s="64">
        <v>21.014039</v>
      </c>
      <c r="AU31" s="64">
        <v>1.018</v>
      </c>
      <c r="AV31" s="64">
        <v>1.5736000000000001</v>
      </c>
    </row>
    <row r="32" spans="1:48" s="63" customFormat="1" x14ac:dyDescent="0.25">
      <c r="A32" s="69">
        <v>21</v>
      </c>
      <c r="B32" s="10">
        <v>64</v>
      </c>
      <c r="C32" s="9">
        <v>0</v>
      </c>
      <c r="D32" s="12">
        <v>1.47</v>
      </c>
      <c r="E32" s="9">
        <v>53.8</v>
      </c>
      <c r="F32" s="12">
        <f t="shared" si="15"/>
        <v>24.897033643389328</v>
      </c>
      <c r="G32" s="9">
        <v>68</v>
      </c>
      <c r="H32" s="9">
        <v>120</v>
      </c>
      <c r="I32" s="9">
        <v>80</v>
      </c>
      <c r="J32" s="9">
        <v>93</v>
      </c>
      <c r="K32" s="9">
        <v>0</v>
      </c>
      <c r="L32" s="13">
        <v>1</v>
      </c>
      <c r="M32" s="13">
        <v>0</v>
      </c>
      <c r="N32" s="13">
        <v>0</v>
      </c>
      <c r="O32" s="9">
        <v>2</v>
      </c>
      <c r="P32" s="9">
        <v>27</v>
      </c>
      <c r="Q32" s="12">
        <f t="shared" si="16"/>
        <v>504.31700000000001</v>
      </c>
      <c r="R32" s="16">
        <v>220</v>
      </c>
      <c r="S32" s="12">
        <f t="shared" si="17"/>
        <v>43.623355944772833</v>
      </c>
      <c r="T32" s="63">
        <v>97</v>
      </c>
      <c r="U32" s="79">
        <v>110</v>
      </c>
      <c r="V32" s="79">
        <v>95</v>
      </c>
      <c r="W32" s="24">
        <f t="shared" si="18"/>
        <v>15</v>
      </c>
      <c r="X32" s="79">
        <f t="shared" si="19"/>
        <v>13</v>
      </c>
      <c r="Y32" s="24">
        <v>0</v>
      </c>
      <c r="Z32" s="72">
        <v>69.83</v>
      </c>
      <c r="AA32" s="72">
        <v>0.7</v>
      </c>
      <c r="AB32" s="72">
        <v>37.99</v>
      </c>
      <c r="AC32" s="72">
        <v>42.68</v>
      </c>
      <c r="AD32" s="13">
        <v>1</v>
      </c>
      <c r="AE32" s="13"/>
      <c r="AF32" s="13"/>
      <c r="AG32" s="13">
        <v>1</v>
      </c>
      <c r="AH32" s="13"/>
      <c r="AI32" s="13"/>
      <c r="AJ32" s="13"/>
      <c r="AK32" s="13"/>
      <c r="AL32" s="13"/>
      <c r="AM32" s="64">
        <v>731.09870000000001</v>
      </c>
      <c r="AN32" s="64">
        <v>27.061399999999999</v>
      </c>
      <c r="AO32" s="64">
        <v>29.922999999999998</v>
      </c>
      <c r="AP32" s="64">
        <v>6.7575760000000002</v>
      </c>
      <c r="AQ32" s="64">
        <v>44.290900000000001</v>
      </c>
      <c r="AR32" s="64">
        <v>410.59750000000003</v>
      </c>
      <c r="AS32" s="64">
        <v>21.208389</v>
      </c>
      <c r="AT32" s="64">
        <v>31.61694</v>
      </c>
      <c r="AU32" s="64">
        <v>1.0155000000000001</v>
      </c>
      <c r="AV32" s="64">
        <v>2.1829999999999998</v>
      </c>
    </row>
    <row r="33" spans="1:48" s="63" customFormat="1" x14ac:dyDescent="0.25">
      <c r="A33" s="69">
        <v>22</v>
      </c>
      <c r="B33" s="21">
        <v>57</v>
      </c>
      <c r="C33" s="9">
        <v>1</v>
      </c>
      <c r="D33" s="28">
        <v>1.75</v>
      </c>
      <c r="E33" s="22">
        <v>59</v>
      </c>
      <c r="F33" s="12">
        <f t="shared" si="15"/>
        <v>19.26530612244898</v>
      </c>
      <c r="G33" s="22">
        <v>71</v>
      </c>
      <c r="H33" s="22">
        <v>110</v>
      </c>
      <c r="I33" s="22">
        <v>80</v>
      </c>
      <c r="J33" s="22">
        <v>99</v>
      </c>
      <c r="K33" s="22">
        <v>2</v>
      </c>
      <c r="L33" s="34">
        <v>0</v>
      </c>
      <c r="M33" s="34">
        <v>0</v>
      </c>
      <c r="N33" s="13">
        <v>1</v>
      </c>
      <c r="O33" s="9">
        <v>4</v>
      </c>
      <c r="P33" s="9">
        <v>20</v>
      </c>
      <c r="Q33" s="12">
        <f t="shared" si="16"/>
        <v>578.74200000000008</v>
      </c>
      <c r="R33" s="38">
        <v>222</v>
      </c>
      <c r="S33" s="12">
        <f t="shared" si="17"/>
        <v>38.359061550742815</v>
      </c>
      <c r="T33" s="63">
        <v>71</v>
      </c>
      <c r="U33" s="79">
        <v>82</v>
      </c>
      <c r="V33" s="79">
        <v>82</v>
      </c>
      <c r="W33" s="24">
        <f t="shared" si="18"/>
        <v>0</v>
      </c>
      <c r="X33" s="79">
        <f t="shared" si="19"/>
        <v>11</v>
      </c>
      <c r="Y33" s="24">
        <v>3</v>
      </c>
      <c r="Z33" s="73">
        <v>50.37</v>
      </c>
      <c r="AA33" s="73">
        <v>0.9</v>
      </c>
      <c r="AB33" s="73">
        <v>25.35</v>
      </c>
      <c r="AC33" s="73">
        <v>39.82</v>
      </c>
      <c r="AD33" s="34">
        <v>1</v>
      </c>
      <c r="AE33" s="34">
        <v>2</v>
      </c>
      <c r="AF33" s="34">
        <v>1</v>
      </c>
      <c r="AG33" s="34">
        <v>1</v>
      </c>
      <c r="AH33" s="34"/>
      <c r="AI33" s="34"/>
      <c r="AJ33" s="34"/>
      <c r="AK33" s="34"/>
      <c r="AL33" s="34"/>
      <c r="AM33" s="64">
        <v>643.24329999999998</v>
      </c>
      <c r="AN33" s="64">
        <v>13.651300000000001</v>
      </c>
      <c r="AO33" s="64">
        <v>7.3692000000000002</v>
      </c>
      <c r="AP33" s="64">
        <v>4.2857139999999996</v>
      </c>
      <c r="AQ33" s="64">
        <v>85.816900000000004</v>
      </c>
      <c r="AR33" s="64">
        <v>17.496700000000001</v>
      </c>
      <c r="AS33" s="64">
        <v>5.2195900000000002</v>
      </c>
      <c r="AT33" s="64">
        <v>18.557853999999999</v>
      </c>
      <c r="AU33" s="64">
        <v>1.069</v>
      </c>
      <c r="AV33" s="64">
        <v>1.3230999999999999</v>
      </c>
    </row>
    <row r="34" spans="1:48" s="63" customFormat="1" x14ac:dyDescent="0.25">
      <c r="A34" s="69">
        <v>23</v>
      </c>
      <c r="B34" s="21">
        <v>70</v>
      </c>
      <c r="C34" s="9">
        <v>1</v>
      </c>
      <c r="D34" s="28">
        <v>1.75</v>
      </c>
      <c r="E34" s="22">
        <v>63.5</v>
      </c>
      <c r="F34" s="12">
        <f t="shared" si="15"/>
        <v>20.73469387755102</v>
      </c>
      <c r="G34" s="22">
        <v>77</v>
      </c>
      <c r="H34" s="22">
        <v>110</v>
      </c>
      <c r="I34" s="22">
        <v>60</v>
      </c>
      <c r="J34" s="22">
        <v>97</v>
      </c>
      <c r="K34" s="22">
        <v>0.5</v>
      </c>
      <c r="L34" s="34">
        <v>1</v>
      </c>
      <c r="M34" s="34">
        <v>0</v>
      </c>
      <c r="N34" s="34">
        <v>1</v>
      </c>
      <c r="O34" s="9">
        <v>4</v>
      </c>
      <c r="P34" s="22">
        <v>22</v>
      </c>
      <c r="Q34" s="12">
        <f t="shared" si="16"/>
        <v>554.74400000000003</v>
      </c>
      <c r="R34" s="39">
        <v>210</v>
      </c>
      <c r="S34" s="12">
        <f t="shared" si="17"/>
        <v>37.855299020809596</v>
      </c>
      <c r="T34" s="63">
        <v>73</v>
      </c>
      <c r="U34" s="79">
        <v>100</v>
      </c>
      <c r="V34" s="79">
        <v>78</v>
      </c>
      <c r="W34" s="24">
        <f t="shared" si="18"/>
        <v>22</v>
      </c>
      <c r="X34" s="79">
        <f t="shared" si="19"/>
        <v>27</v>
      </c>
      <c r="Y34" s="24">
        <v>1.5</v>
      </c>
      <c r="Z34" s="73">
        <v>100.72</v>
      </c>
      <c r="AA34" s="73">
        <v>1.54</v>
      </c>
      <c r="AB34" s="73">
        <v>49.09</v>
      </c>
      <c r="AC34" s="73">
        <v>37.020000000000003</v>
      </c>
      <c r="AD34" s="34">
        <v>1</v>
      </c>
      <c r="AE34" s="34">
        <v>1</v>
      </c>
      <c r="AF34" s="34"/>
      <c r="AG34" s="34">
        <v>1</v>
      </c>
      <c r="AH34" s="34"/>
      <c r="AI34" s="34"/>
      <c r="AJ34" s="34"/>
      <c r="AK34" s="34"/>
      <c r="AL34" s="34"/>
      <c r="AM34" s="64">
        <v>859.96</v>
      </c>
      <c r="AN34" s="64">
        <v>13.594799999999999</v>
      </c>
      <c r="AO34" s="64">
        <v>17.423100000000002</v>
      </c>
      <c r="AP34" s="64">
        <v>3.8461539999999999</v>
      </c>
      <c r="AQ34" s="64">
        <v>50.525100000000002</v>
      </c>
      <c r="AR34" s="64">
        <v>67.197400000000002</v>
      </c>
      <c r="AS34" s="64">
        <v>12.340698</v>
      </c>
      <c r="AT34" s="64">
        <v>14.770231000000001</v>
      </c>
      <c r="AU34" s="64">
        <v>1.1311</v>
      </c>
      <c r="AV34" s="64">
        <v>2.0163000000000002</v>
      </c>
    </row>
    <row r="35" spans="1:48" s="63" customFormat="1" x14ac:dyDescent="0.25">
      <c r="A35" s="69">
        <v>24</v>
      </c>
      <c r="B35" s="21">
        <v>50</v>
      </c>
      <c r="C35" s="9">
        <v>1</v>
      </c>
      <c r="D35" s="28">
        <v>1.56</v>
      </c>
      <c r="E35" s="22">
        <v>72</v>
      </c>
      <c r="F35" s="12">
        <f t="shared" si="15"/>
        <v>29.585798816568044</v>
      </c>
      <c r="G35" s="22">
        <v>90</v>
      </c>
      <c r="H35" s="22">
        <v>130</v>
      </c>
      <c r="I35" s="22">
        <v>80</v>
      </c>
      <c r="J35" s="22">
        <v>89</v>
      </c>
      <c r="K35" s="22">
        <v>4</v>
      </c>
      <c r="L35" s="34">
        <v>1</v>
      </c>
      <c r="M35" s="34">
        <v>1</v>
      </c>
      <c r="N35" s="34">
        <v>1</v>
      </c>
      <c r="O35" s="9">
        <v>3</v>
      </c>
      <c r="P35" s="22">
        <v>30</v>
      </c>
      <c r="Q35" s="12">
        <f t="shared" si="16"/>
        <v>591.6640000000001</v>
      </c>
      <c r="R35" s="39">
        <v>30</v>
      </c>
      <c r="S35" s="12">
        <f t="shared" si="17"/>
        <v>5.0704453879228746</v>
      </c>
      <c r="T35" s="63">
        <v>89</v>
      </c>
      <c r="U35" s="79">
        <v>87</v>
      </c>
      <c r="V35" s="79">
        <v>88</v>
      </c>
      <c r="W35" s="24">
        <f t="shared" si="18"/>
        <v>-1</v>
      </c>
      <c r="X35" s="79">
        <f t="shared" si="19"/>
        <v>-2</v>
      </c>
      <c r="Y35" s="24">
        <v>2</v>
      </c>
      <c r="Z35" s="73">
        <v>60.04</v>
      </c>
      <c r="AA35" s="73">
        <v>0.77</v>
      </c>
      <c r="AB35" s="73">
        <v>29.48</v>
      </c>
      <c r="AC35" s="73">
        <v>39.9</v>
      </c>
      <c r="AD35" s="34">
        <v>1</v>
      </c>
      <c r="AE35" s="34">
        <v>1</v>
      </c>
      <c r="AF35" s="34"/>
      <c r="AG35" s="34">
        <v>1</v>
      </c>
      <c r="AH35" s="34"/>
      <c r="AI35" s="34"/>
      <c r="AJ35" s="34"/>
      <c r="AK35" s="34">
        <v>1</v>
      </c>
      <c r="AL35" s="34">
        <v>1</v>
      </c>
      <c r="AM35" s="64">
        <v>668.47329999999999</v>
      </c>
      <c r="AN35" s="64">
        <v>12.3226</v>
      </c>
      <c r="AO35" s="64">
        <v>11.399100000000001</v>
      </c>
      <c r="AP35" s="64">
        <v>3.6585369999999999</v>
      </c>
      <c r="AQ35" s="64">
        <v>75.627499999999998</v>
      </c>
      <c r="AR35" s="64">
        <v>23.9602</v>
      </c>
      <c r="AS35" s="64">
        <v>8.0739059999999991</v>
      </c>
      <c r="AT35" s="64">
        <v>15.435496000000001</v>
      </c>
      <c r="AU35" s="64">
        <v>1.1688000000000001</v>
      </c>
      <c r="AV35" s="64">
        <v>1.9179999999999999</v>
      </c>
    </row>
    <row r="36" spans="1:48" s="63" customFormat="1" x14ac:dyDescent="0.25">
      <c r="A36" s="69">
        <v>25</v>
      </c>
      <c r="B36" s="10">
        <v>64</v>
      </c>
      <c r="C36" s="9">
        <v>0</v>
      </c>
      <c r="D36" s="12">
        <v>1.5</v>
      </c>
      <c r="E36" s="9">
        <v>70</v>
      </c>
      <c r="F36" s="12">
        <f t="shared" si="15"/>
        <v>31.111111111111111</v>
      </c>
      <c r="G36" s="9">
        <v>105</v>
      </c>
      <c r="H36" s="9">
        <v>140</v>
      </c>
      <c r="I36" s="9">
        <v>90</v>
      </c>
      <c r="J36" s="9">
        <v>90</v>
      </c>
      <c r="K36" s="9">
        <v>0.5</v>
      </c>
      <c r="L36" s="13">
        <v>1</v>
      </c>
      <c r="M36" s="13">
        <v>0</v>
      </c>
      <c r="N36" s="13">
        <v>1</v>
      </c>
      <c r="O36" s="9">
        <v>3</v>
      </c>
      <c r="P36" s="9">
        <v>31</v>
      </c>
      <c r="Q36" s="12">
        <f t="shared" si="16"/>
        <v>504.31700000000001</v>
      </c>
      <c r="R36" s="16">
        <v>180</v>
      </c>
      <c r="S36" s="12">
        <f t="shared" si="17"/>
        <v>35.691836682086866</v>
      </c>
      <c r="T36" s="63">
        <v>92</v>
      </c>
      <c r="U36" s="79">
        <v>112</v>
      </c>
      <c r="V36" s="79">
        <v>112</v>
      </c>
      <c r="W36" s="24">
        <f t="shared" si="18"/>
        <v>0</v>
      </c>
      <c r="X36" s="79">
        <f t="shared" si="19"/>
        <v>20</v>
      </c>
      <c r="Y36" s="24">
        <v>4</v>
      </c>
      <c r="Z36" s="73">
        <v>69.34</v>
      </c>
      <c r="AA36" s="73">
        <v>1.84</v>
      </c>
      <c r="AB36" s="73">
        <v>70.260000000000005</v>
      </c>
      <c r="AC36" s="73">
        <v>81.42</v>
      </c>
      <c r="AD36" s="57">
        <v>1</v>
      </c>
      <c r="AE36" s="57">
        <v>1</v>
      </c>
      <c r="AF36" s="57"/>
      <c r="AG36" s="57">
        <v>1</v>
      </c>
      <c r="AH36" s="57"/>
      <c r="AI36" s="57"/>
      <c r="AJ36" s="57">
        <v>1</v>
      </c>
      <c r="AK36" s="57"/>
      <c r="AL36" s="13"/>
      <c r="AM36" s="64">
        <v>624.43330000000003</v>
      </c>
      <c r="AN36" s="64">
        <v>10.453900000000001</v>
      </c>
      <c r="AO36" s="64">
        <v>8.7067999999999994</v>
      </c>
      <c r="AP36" s="64">
        <v>3.0612240000000002</v>
      </c>
      <c r="AQ36" s="64">
        <v>57.134399999999999</v>
      </c>
      <c r="AR36" s="64">
        <v>36.875399999999999</v>
      </c>
      <c r="AS36" s="64">
        <v>6.1669980000000004</v>
      </c>
      <c r="AT36" s="64">
        <v>13.462031</v>
      </c>
      <c r="AU36" s="64">
        <v>1.0687</v>
      </c>
      <c r="AV36" s="64">
        <v>1.7667999999999999</v>
      </c>
    </row>
    <row r="37" spans="1:48" s="63" customFormat="1" x14ac:dyDescent="0.25">
      <c r="A37" s="69">
        <v>26</v>
      </c>
      <c r="B37" s="10">
        <v>66</v>
      </c>
      <c r="C37" s="9">
        <v>0</v>
      </c>
      <c r="D37" s="12">
        <v>1.51</v>
      </c>
      <c r="E37" s="9">
        <v>40.5</v>
      </c>
      <c r="F37" s="12">
        <f t="shared" si="15"/>
        <v>17.762378843033201</v>
      </c>
      <c r="G37" s="9">
        <v>71</v>
      </c>
      <c r="H37" s="9">
        <v>100</v>
      </c>
      <c r="I37" s="9">
        <v>60</v>
      </c>
      <c r="J37" s="9">
        <v>92</v>
      </c>
      <c r="K37" s="9">
        <v>0</v>
      </c>
      <c r="L37" s="13">
        <v>0</v>
      </c>
      <c r="M37" s="13">
        <v>0</v>
      </c>
      <c r="N37" s="13">
        <v>0</v>
      </c>
      <c r="O37" s="9">
        <v>3</v>
      </c>
      <c r="P37" s="9">
        <v>30</v>
      </c>
      <c r="Q37" s="12">
        <f t="shared" si="16"/>
        <v>500.625</v>
      </c>
      <c r="R37" s="16">
        <v>290</v>
      </c>
      <c r="S37" s="12">
        <f t="shared" si="17"/>
        <v>57.927590511860174</v>
      </c>
      <c r="T37" s="63">
        <v>86</v>
      </c>
      <c r="U37" s="79">
        <v>93</v>
      </c>
      <c r="V37" s="79">
        <v>87</v>
      </c>
      <c r="W37" s="24">
        <f t="shared" si="18"/>
        <v>6</v>
      </c>
      <c r="X37" s="79">
        <f t="shared" si="19"/>
        <v>7</v>
      </c>
      <c r="Y37" s="24">
        <v>0</v>
      </c>
      <c r="Z37" s="72">
        <v>100.85</v>
      </c>
      <c r="AA37" s="72">
        <v>0.72</v>
      </c>
      <c r="AB37" s="72">
        <v>37.19</v>
      </c>
      <c r="AC37" s="72">
        <v>28.69</v>
      </c>
      <c r="AD37" s="57"/>
      <c r="AE37" s="57">
        <v>1</v>
      </c>
      <c r="AF37" s="57"/>
      <c r="AG37" s="57"/>
      <c r="AH37" s="57"/>
      <c r="AI37" s="57"/>
      <c r="AJ37" s="57"/>
      <c r="AK37" s="57"/>
      <c r="AL37" s="13"/>
      <c r="AM37" s="64">
        <v>870.89670000000001</v>
      </c>
      <c r="AN37" s="64">
        <v>23.551200000000001</v>
      </c>
      <c r="AO37" s="64">
        <v>31.539300000000001</v>
      </c>
      <c r="AP37" s="64">
        <v>6.9767440000000001</v>
      </c>
      <c r="AQ37" s="64">
        <v>26.5611</v>
      </c>
      <c r="AR37" s="64">
        <v>333.07549999999998</v>
      </c>
      <c r="AS37" s="64">
        <v>22.339155000000002</v>
      </c>
      <c r="AT37" s="64">
        <v>24.684017999999998</v>
      </c>
      <c r="AU37" s="64">
        <v>1.0728</v>
      </c>
      <c r="AV37" s="64">
        <v>1.8465</v>
      </c>
    </row>
    <row r="38" spans="1:48" s="63" customFormat="1" x14ac:dyDescent="0.25">
      <c r="A38" s="69">
        <v>27</v>
      </c>
      <c r="B38" s="10">
        <v>80</v>
      </c>
      <c r="C38" s="9">
        <v>1</v>
      </c>
      <c r="D38" s="12">
        <v>1.67</v>
      </c>
      <c r="E38" s="9">
        <v>60</v>
      </c>
      <c r="F38" s="12">
        <f t="shared" si="15"/>
        <v>21.513858510523864</v>
      </c>
      <c r="G38" s="9">
        <v>93</v>
      </c>
      <c r="H38" s="9">
        <v>115</v>
      </c>
      <c r="I38" s="9">
        <v>75</v>
      </c>
      <c r="J38" s="9">
        <v>95</v>
      </c>
      <c r="K38" s="9">
        <v>1.5</v>
      </c>
      <c r="L38" s="13">
        <v>1</v>
      </c>
      <c r="M38" s="13">
        <v>0</v>
      </c>
      <c r="N38" s="13">
        <v>0</v>
      </c>
      <c r="O38" s="9">
        <v>3</v>
      </c>
      <c r="P38" s="9">
        <v>20</v>
      </c>
      <c r="Q38" s="12">
        <f t="shared" si="16"/>
        <v>536.28399999999999</v>
      </c>
      <c r="R38" s="16">
        <v>106</v>
      </c>
      <c r="S38" s="12">
        <f t="shared" si="17"/>
        <v>19.765646560404562</v>
      </c>
      <c r="T38" s="63">
        <v>85</v>
      </c>
      <c r="U38" s="79">
        <v>108</v>
      </c>
      <c r="V38" s="79">
        <v>87</v>
      </c>
      <c r="W38" s="24">
        <f t="shared" si="18"/>
        <v>21</v>
      </c>
      <c r="X38" s="79">
        <f t="shared" si="19"/>
        <v>23</v>
      </c>
      <c r="Y38" s="24">
        <v>0</v>
      </c>
      <c r="Z38" s="72">
        <v>66.900000000000006</v>
      </c>
      <c r="AA38" s="72">
        <v>1.32</v>
      </c>
      <c r="AB38" s="72">
        <v>43.7</v>
      </c>
      <c r="AC38" s="72">
        <v>63.5</v>
      </c>
      <c r="AD38" s="13">
        <v>1</v>
      </c>
      <c r="AE38" s="13">
        <v>1</v>
      </c>
      <c r="AF38" s="13"/>
      <c r="AG38" s="13">
        <v>1</v>
      </c>
      <c r="AH38" s="13"/>
      <c r="AI38" s="13"/>
      <c r="AJ38" s="13"/>
      <c r="AK38" s="13"/>
      <c r="AL38" s="13"/>
      <c r="AM38" s="64">
        <v>778.05330000000004</v>
      </c>
      <c r="AN38" s="64">
        <v>26.6525</v>
      </c>
      <c r="AO38" s="64">
        <v>35.819299999999998</v>
      </c>
      <c r="AP38" s="64">
        <v>9.0909089999999999</v>
      </c>
      <c r="AQ38" s="64">
        <v>11.2896</v>
      </c>
      <c r="AR38" s="64">
        <v>571.94309999999996</v>
      </c>
      <c r="AS38" s="64">
        <v>25.370567999999999</v>
      </c>
      <c r="AT38" s="64">
        <v>27.918123000000001</v>
      </c>
      <c r="AU38" s="64">
        <v>0.78149999999999997</v>
      </c>
      <c r="AV38" s="64">
        <v>1.113</v>
      </c>
    </row>
    <row r="39" spans="1:48" s="63" customFormat="1" x14ac:dyDescent="0.25">
      <c r="A39" s="69">
        <v>28</v>
      </c>
      <c r="B39" s="21">
        <v>67</v>
      </c>
      <c r="C39" s="9">
        <v>1</v>
      </c>
      <c r="D39" s="28">
        <v>1.68</v>
      </c>
      <c r="E39" s="22">
        <v>93</v>
      </c>
      <c r="F39" s="12">
        <f t="shared" si="15"/>
        <v>32.950680272108848</v>
      </c>
      <c r="G39" s="22">
        <v>64</v>
      </c>
      <c r="H39" s="22">
        <v>116</v>
      </c>
      <c r="I39" s="22">
        <v>78</v>
      </c>
      <c r="J39" s="22">
        <v>88</v>
      </c>
      <c r="K39" s="22">
        <v>3.5</v>
      </c>
      <c r="L39" s="34">
        <v>0</v>
      </c>
      <c r="M39" s="34">
        <v>1</v>
      </c>
      <c r="N39" s="34">
        <v>1</v>
      </c>
      <c r="O39" s="9">
        <v>2</v>
      </c>
      <c r="P39" s="9">
        <v>15</v>
      </c>
      <c r="Q39" s="12">
        <f t="shared" si="16"/>
        <v>560.28200000000004</v>
      </c>
      <c r="R39" s="39">
        <v>231</v>
      </c>
      <c r="S39" s="12">
        <f t="shared" si="17"/>
        <v>41.229238133654121</v>
      </c>
      <c r="T39" s="63">
        <v>98</v>
      </c>
      <c r="U39" s="79">
        <v>105</v>
      </c>
      <c r="V39" s="79">
        <v>97</v>
      </c>
      <c r="W39" s="24">
        <f t="shared" si="18"/>
        <v>8</v>
      </c>
      <c r="X39" s="79">
        <f t="shared" si="19"/>
        <v>7</v>
      </c>
      <c r="Y39" s="24">
        <v>4</v>
      </c>
      <c r="Z39" s="73"/>
      <c r="AA39" s="73"/>
      <c r="AB39" s="73">
        <v>43.78</v>
      </c>
      <c r="AC39" s="73">
        <v>32.630000000000003</v>
      </c>
      <c r="AD39" s="34">
        <v>1</v>
      </c>
      <c r="AE39" s="34">
        <v>1</v>
      </c>
      <c r="AF39" s="34"/>
      <c r="AG39" s="34">
        <v>1</v>
      </c>
      <c r="AH39" s="34"/>
      <c r="AI39" s="34"/>
      <c r="AJ39" s="34"/>
      <c r="AK39" s="34"/>
      <c r="AL39" s="34">
        <v>1</v>
      </c>
      <c r="AM39" s="64">
        <v>796.36</v>
      </c>
      <c r="AN39" s="64">
        <v>9.8122000000000007</v>
      </c>
      <c r="AO39" s="64">
        <v>5.3013000000000003</v>
      </c>
      <c r="AP39" s="64">
        <v>3.0612240000000002</v>
      </c>
      <c r="AQ39" s="64">
        <v>94.106099999999998</v>
      </c>
      <c r="AR39" s="64">
        <v>4.4696999999999996</v>
      </c>
      <c r="AS39" s="64">
        <v>3.7548659999999998</v>
      </c>
      <c r="AT39" s="64">
        <v>13.282918</v>
      </c>
      <c r="AU39" s="64">
        <v>1.1264000000000001</v>
      </c>
      <c r="AV39" s="64">
        <v>1.4415</v>
      </c>
    </row>
    <row r="40" spans="1:48" s="63" customFormat="1" x14ac:dyDescent="0.25">
      <c r="A40" s="69">
        <v>29</v>
      </c>
      <c r="B40" s="21">
        <v>72</v>
      </c>
      <c r="C40" s="9">
        <v>1</v>
      </c>
      <c r="D40" s="28">
        <v>1.67</v>
      </c>
      <c r="E40" s="9">
        <v>64</v>
      </c>
      <c r="F40" s="12">
        <f t="shared" si="15"/>
        <v>22.948115744558788</v>
      </c>
      <c r="G40" s="22">
        <v>140</v>
      </c>
      <c r="H40" s="22">
        <v>105</v>
      </c>
      <c r="I40" s="22">
        <v>65</v>
      </c>
      <c r="J40" s="22">
        <v>92</v>
      </c>
      <c r="K40" s="22">
        <v>1</v>
      </c>
      <c r="L40" s="13">
        <v>0</v>
      </c>
      <c r="M40" s="34">
        <v>0</v>
      </c>
      <c r="N40" s="13">
        <v>0</v>
      </c>
      <c r="O40" s="9">
        <v>3</v>
      </c>
      <c r="P40" s="22">
        <v>34</v>
      </c>
      <c r="Q40" s="12">
        <f t="shared" si="16"/>
        <v>551.05200000000002</v>
      </c>
      <c r="R40" s="39">
        <v>155</v>
      </c>
      <c r="S40" s="12">
        <f t="shared" si="17"/>
        <v>28.128016956657447</v>
      </c>
      <c r="T40" s="63">
        <v>85</v>
      </c>
      <c r="U40" s="79">
        <v>105</v>
      </c>
      <c r="V40" s="79">
        <v>101</v>
      </c>
      <c r="W40" s="24">
        <f t="shared" si="18"/>
        <v>4</v>
      </c>
      <c r="X40" s="79">
        <f t="shared" si="19"/>
        <v>20</v>
      </c>
      <c r="Y40" s="24">
        <v>1</v>
      </c>
      <c r="Z40" s="73">
        <v>61</v>
      </c>
      <c r="AA40" s="73">
        <v>0.7</v>
      </c>
      <c r="AB40" s="65">
        <v>29</v>
      </c>
      <c r="AC40" s="65">
        <v>49</v>
      </c>
      <c r="AD40" s="34"/>
      <c r="AE40" s="34">
        <v>1</v>
      </c>
      <c r="AF40" s="34"/>
      <c r="AG40" s="34">
        <v>1</v>
      </c>
      <c r="AH40" s="34"/>
      <c r="AI40" s="34">
        <v>1</v>
      </c>
      <c r="AJ40" s="34"/>
      <c r="AK40" s="34"/>
      <c r="AL40" s="34"/>
      <c r="AM40" s="64">
        <v>477.74329999999998</v>
      </c>
      <c r="AN40" s="64">
        <v>37.581299999999999</v>
      </c>
      <c r="AO40" s="64">
        <v>25.086500000000001</v>
      </c>
      <c r="AP40" s="64">
        <v>7.3170729999999997</v>
      </c>
      <c r="AQ40" s="64">
        <v>80.698999999999998</v>
      </c>
      <c r="AR40" s="64">
        <v>262.30220000000003</v>
      </c>
      <c r="AS40" s="64">
        <v>17.768675000000002</v>
      </c>
      <c r="AT40" s="64">
        <v>50.108460000000001</v>
      </c>
      <c r="AU40" s="64">
        <v>0.94430000000000003</v>
      </c>
      <c r="AV40" s="64">
        <v>0.97250000000000003</v>
      </c>
    </row>
    <row r="41" spans="1:48" s="63" customFormat="1" x14ac:dyDescent="0.25">
      <c r="A41" s="69">
        <v>30</v>
      </c>
      <c r="B41" s="10">
        <v>77</v>
      </c>
      <c r="C41" s="9">
        <v>1</v>
      </c>
      <c r="D41" s="12">
        <v>1.66</v>
      </c>
      <c r="E41" s="9">
        <v>77</v>
      </c>
      <c r="F41" s="12">
        <f t="shared" si="15"/>
        <v>27.94309769197271</v>
      </c>
      <c r="G41" s="9">
        <v>86</v>
      </c>
      <c r="H41" s="9">
        <v>130</v>
      </c>
      <c r="I41" s="9">
        <v>80</v>
      </c>
      <c r="J41" s="9">
        <v>97</v>
      </c>
      <c r="K41" s="9">
        <v>3</v>
      </c>
      <c r="L41" s="13">
        <v>1</v>
      </c>
      <c r="M41" s="13">
        <v>0</v>
      </c>
      <c r="N41" s="13">
        <v>0</v>
      </c>
      <c r="O41" s="9">
        <v>0</v>
      </c>
      <c r="P41" s="9">
        <v>16</v>
      </c>
      <c r="Q41" s="12">
        <f t="shared" si="16"/>
        <v>541.822</v>
      </c>
      <c r="R41" s="14">
        <v>240</v>
      </c>
      <c r="S41" s="12">
        <f>(R41/Q41)*100</f>
        <v>44.294989867521068</v>
      </c>
      <c r="T41" s="80">
        <v>72</v>
      </c>
      <c r="U41" s="79">
        <v>74</v>
      </c>
      <c r="V41" s="79">
        <v>89</v>
      </c>
      <c r="W41" s="24">
        <f t="shared" si="18"/>
        <v>-15</v>
      </c>
      <c r="X41" s="79">
        <f t="shared" si="19"/>
        <v>2</v>
      </c>
      <c r="Y41" s="24">
        <v>0</v>
      </c>
      <c r="Z41" s="72">
        <v>59.48</v>
      </c>
      <c r="AA41" s="72">
        <v>1.31</v>
      </c>
      <c r="AB41" s="72">
        <v>43.43</v>
      </c>
      <c r="AC41" s="72">
        <v>54.36</v>
      </c>
      <c r="AD41" s="13"/>
      <c r="AE41" s="13">
        <v>1</v>
      </c>
      <c r="AF41" s="13"/>
      <c r="AG41" s="13">
        <v>1</v>
      </c>
      <c r="AH41" s="13"/>
      <c r="AI41" s="13">
        <v>1</v>
      </c>
      <c r="AJ41" s="13">
        <v>1</v>
      </c>
      <c r="AK41" s="13">
        <v>1</v>
      </c>
      <c r="AL41" s="13"/>
      <c r="AM41" s="64">
        <v>629.39670000000001</v>
      </c>
      <c r="AN41" s="64">
        <v>38.964199999999998</v>
      </c>
      <c r="AO41" s="64">
        <v>44.222999999999999</v>
      </c>
      <c r="AP41" s="64">
        <v>8.1081079999999996</v>
      </c>
      <c r="AQ41" s="64">
        <v>64.350999999999999</v>
      </c>
      <c r="AR41" s="64">
        <v>411.94439999999997</v>
      </c>
      <c r="AS41" s="64">
        <v>31.323309999999999</v>
      </c>
      <c r="AT41" s="64">
        <v>45.121295000000003</v>
      </c>
      <c r="AU41" s="64">
        <v>1.0674999999999999</v>
      </c>
      <c r="AV41" s="64">
        <v>1.8826000000000001</v>
      </c>
    </row>
    <row r="42" spans="1:48" s="63" customFormat="1" x14ac:dyDescent="0.25">
      <c r="A42" s="69">
        <v>31</v>
      </c>
      <c r="B42" s="10">
        <v>52</v>
      </c>
      <c r="C42" s="9">
        <v>0</v>
      </c>
      <c r="D42" s="12">
        <v>1.6</v>
      </c>
      <c r="E42" s="9">
        <v>51</v>
      </c>
      <c r="F42" s="12">
        <f t="shared" si="15"/>
        <v>19.921874999999996</v>
      </c>
      <c r="G42" s="9">
        <v>72</v>
      </c>
      <c r="H42" s="9">
        <v>130</v>
      </c>
      <c r="I42" s="9">
        <v>80</v>
      </c>
      <c r="J42" s="9">
        <v>97</v>
      </c>
      <c r="K42" s="9">
        <v>0</v>
      </c>
      <c r="L42" s="13">
        <v>0</v>
      </c>
      <c r="M42" s="13">
        <v>0</v>
      </c>
      <c r="N42" s="13">
        <v>0</v>
      </c>
      <c r="O42" s="9">
        <v>3</v>
      </c>
      <c r="P42" s="9">
        <v>31</v>
      </c>
      <c r="Q42" s="12">
        <f t="shared" si="16"/>
        <v>526.46900000000005</v>
      </c>
      <c r="R42" s="16">
        <v>392</v>
      </c>
      <c r="S42" s="12">
        <f>(R42/Q42)*100</f>
        <v>74.458325181539635</v>
      </c>
      <c r="T42" s="63">
        <v>66</v>
      </c>
      <c r="U42" s="79">
        <v>147</v>
      </c>
      <c r="V42" s="79">
        <v>113</v>
      </c>
      <c r="W42" s="24">
        <f t="shared" si="18"/>
        <v>34</v>
      </c>
      <c r="X42" s="79">
        <f t="shared" si="19"/>
        <v>81</v>
      </c>
      <c r="Y42" s="24">
        <v>0</v>
      </c>
      <c r="Z42" s="72">
        <v>63</v>
      </c>
      <c r="AA42" s="72">
        <v>1.1200000000000001</v>
      </c>
      <c r="AB42" s="65">
        <v>39</v>
      </c>
      <c r="AC42" s="65">
        <v>62</v>
      </c>
      <c r="AD42" s="13">
        <v>1</v>
      </c>
      <c r="AE42" s="13">
        <v>1</v>
      </c>
      <c r="AF42" s="13">
        <v>1</v>
      </c>
      <c r="AG42" s="13">
        <v>1</v>
      </c>
      <c r="AH42" s="13"/>
      <c r="AI42" s="13"/>
      <c r="AJ42" s="13"/>
      <c r="AK42" s="13"/>
      <c r="AL42" s="13"/>
      <c r="AM42" s="64">
        <v>998.3818</v>
      </c>
      <c r="AN42" s="64">
        <v>55.0456</v>
      </c>
      <c r="AO42" s="64">
        <v>43.463200000000001</v>
      </c>
      <c r="AP42" s="64">
        <v>5.0169490000000003</v>
      </c>
      <c r="AQ42" s="64">
        <v>80.803899999999999</v>
      </c>
      <c r="AR42" s="64">
        <v>521.28750000000002</v>
      </c>
      <c r="AS42" s="64">
        <v>30.785329000000001</v>
      </c>
      <c r="AT42" s="64">
        <v>71.641015999999993</v>
      </c>
      <c r="AU42" s="64">
        <v>0.63149999999999995</v>
      </c>
      <c r="AV42" s="64">
        <v>0.42820000000000003</v>
      </c>
    </row>
    <row r="43" spans="1:48" s="63" customFormat="1" x14ac:dyDescent="0.25">
      <c r="A43" s="69">
        <v>32</v>
      </c>
      <c r="B43" s="10">
        <v>78</v>
      </c>
      <c r="C43" s="9">
        <v>1</v>
      </c>
      <c r="D43" s="12">
        <v>1.64</v>
      </c>
      <c r="E43" s="9">
        <v>65</v>
      </c>
      <c r="F43" s="12">
        <f t="shared" si="15"/>
        <v>24.167162403331353</v>
      </c>
      <c r="G43" s="9">
        <v>75</v>
      </c>
      <c r="H43" s="9">
        <v>100</v>
      </c>
      <c r="I43" s="9">
        <v>80</v>
      </c>
      <c r="J43" s="9">
        <v>95</v>
      </c>
      <c r="K43" s="9">
        <v>1</v>
      </c>
      <c r="L43" s="13">
        <v>1</v>
      </c>
      <c r="M43" s="13">
        <v>0</v>
      </c>
      <c r="N43" s="13">
        <v>0</v>
      </c>
      <c r="O43" s="9">
        <v>2</v>
      </c>
      <c r="P43" s="9">
        <v>16</v>
      </c>
      <c r="Q43" s="12">
        <f t="shared" si="16"/>
        <v>539.976</v>
      </c>
      <c r="R43" s="16">
        <v>124</v>
      </c>
      <c r="S43" s="12">
        <f>(R43/Q43)*100</f>
        <v>22.963983584455605</v>
      </c>
      <c r="T43" s="63">
        <v>70</v>
      </c>
      <c r="U43" s="79">
        <v>85</v>
      </c>
      <c r="V43" s="79">
        <v>77</v>
      </c>
      <c r="W43" s="24">
        <f t="shared" si="18"/>
        <v>8</v>
      </c>
      <c r="X43" s="79">
        <f t="shared" si="19"/>
        <v>15</v>
      </c>
      <c r="Y43" s="24">
        <v>0</v>
      </c>
      <c r="Z43" s="72">
        <v>45.7</v>
      </c>
      <c r="AA43" s="72">
        <v>0.76</v>
      </c>
      <c r="AB43" s="72">
        <v>31.4</v>
      </c>
      <c r="AC43" s="72">
        <v>50</v>
      </c>
      <c r="AD43" s="13">
        <v>1</v>
      </c>
      <c r="AE43" s="13">
        <v>1</v>
      </c>
      <c r="AF43" s="13"/>
      <c r="AG43" s="13">
        <v>1</v>
      </c>
      <c r="AH43" s="13"/>
      <c r="AI43" s="13"/>
      <c r="AJ43" s="13"/>
      <c r="AK43" s="13"/>
      <c r="AL43" s="13"/>
      <c r="AM43" s="64">
        <v>931.86329999999998</v>
      </c>
      <c r="AN43" s="64">
        <v>32.955599999999997</v>
      </c>
      <c r="AO43" s="64">
        <v>41.5627</v>
      </c>
      <c r="AP43" s="64">
        <v>8.3333329999999997</v>
      </c>
      <c r="AQ43" s="64">
        <v>39.910499999999999</v>
      </c>
      <c r="AR43" s="64">
        <v>527.92089999999996</v>
      </c>
      <c r="AS43" s="64">
        <v>29.438943999999999</v>
      </c>
      <c r="AT43" s="64">
        <v>36.108437000000002</v>
      </c>
      <c r="AU43" s="64">
        <v>1.0133000000000001</v>
      </c>
      <c r="AV43" s="64">
        <v>1.7619</v>
      </c>
    </row>
    <row r="44" spans="1:48" s="63" customFormat="1" x14ac:dyDescent="0.25">
      <c r="A44" s="69">
        <v>33</v>
      </c>
      <c r="B44" s="10">
        <v>66</v>
      </c>
      <c r="C44" s="9">
        <v>0</v>
      </c>
      <c r="D44" s="12">
        <v>1.6</v>
      </c>
      <c r="E44" s="9">
        <v>78</v>
      </c>
      <c r="F44" s="12">
        <f t="shared" si="15"/>
        <v>30.468749999999993</v>
      </c>
      <c r="G44" s="9">
        <v>67</v>
      </c>
      <c r="H44" s="9">
        <v>140</v>
      </c>
      <c r="I44" s="9">
        <v>70</v>
      </c>
      <c r="J44" s="9">
        <v>91</v>
      </c>
      <c r="K44" s="9">
        <v>1</v>
      </c>
      <c r="L44" s="13">
        <v>1</v>
      </c>
      <c r="M44" s="13">
        <v>0</v>
      </c>
      <c r="N44" s="13">
        <v>0</v>
      </c>
      <c r="O44" s="9">
        <v>3</v>
      </c>
      <c r="P44" s="9">
        <v>31</v>
      </c>
      <c r="Q44" s="12">
        <f t="shared" si="16"/>
        <v>500.625</v>
      </c>
      <c r="R44" s="16">
        <v>210</v>
      </c>
      <c r="S44" s="12">
        <f>(R44/Q44)*100</f>
        <v>41.947565543071164</v>
      </c>
      <c r="T44" s="63">
        <v>78</v>
      </c>
      <c r="U44" s="79">
        <v>92</v>
      </c>
      <c r="V44" s="79">
        <v>79</v>
      </c>
      <c r="W44" s="24">
        <f t="shared" si="18"/>
        <v>13</v>
      </c>
      <c r="X44" s="79">
        <f t="shared" si="19"/>
        <v>14</v>
      </c>
      <c r="Y44" s="24">
        <v>0</v>
      </c>
      <c r="Z44" s="65">
        <v>48.63</v>
      </c>
      <c r="AA44" s="65">
        <v>0.75</v>
      </c>
      <c r="AB44" s="65">
        <v>33.479999999999997</v>
      </c>
      <c r="AC44" s="65">
        <v>53.57</v>
      </c>
      <c r="AD44" s="13">
        <v>1</v>
      </c>
      <c r="AE44" s="13">
        <v>2</v>
      </c>
      <c r="AF44" s="13">
        <v>1</v>
      </c>
      <c r="AG44" s="13">
        <v>1</v>
      </c>
      <c r="AH44" s="13"/>
      <c r="AI44" s="13"/>
      <c r="AJ44" s="13"/>
      <c r="AK44" s="13">
        <v>1</v>
      </c>
      <c r="AL44" s="13"/>
      <c r="AM44" s="64">
        <v>962.26</v>
      </c>
      <c r="AN44" s="64">
        <v>40.189399999999999</v>
      </c>
      <c r="AO44" s="64">
        <v>55.795999999999999</v>
      </c>
      <c r="AP44" s="64">
        <v>11.538462000000001</v>
      </c>
      <c r="AQ44" s="64">
        <v>6.5925000000000002</v>
      </c>
      <c r="AR44" s="64">
        <v>373.59030000000001</v>
      </c>
      <c r="AS44" s="64">
        <v>39.519891999999999</v>
      </c>
      <c r="AT44" s="64">
        <v>40.906283999999999</v>
      </c>
      <c r="AU44" s="64">
        <v>1.0688</v>
      </c>
      <c r="AV44" s="64">
        <v>1.9522999999999999</v>
      </c>
    </row>
    <row r="45" spans="1:48" s="76" customFormat="1" x14ac:dyDescent="0.25">
      <c r="A45" s="75" t="s">
        <v>33</v>
      </c>
      <c r="B45" s="17">
        <f>AVERAGE(B25:B44)</f>
        <v>66.7</v>
      </c>
      <c r="C45" s="17">
        <f t="shared" ref="C45" si="20">AVERAGE(C25:C44)</f>
        <v>0.65</v>
      </c>
      <c r="D45" s="40">
        <f t="shared" ref="D45:AC45" si="21">AVERAGE(D25:D44)</f>
        <v>1.6180000000000003</v>
      </c>
      <c r="E45" s="17">
        <f t="shared" si="21"/>
        <v>63.995000000000005</v>
      </c>
      <c r="F45" s="17">
        <f t="shared" si="21"/>
        <v>24.541172796804567</v>
      </c>
      <c r="G45" s="17">
        <f t="shared" si="21"/>
        <v>83.25</v>
      </c>
      <c r="H45" s="17">
        <f t="shared" si="21"/>
        <v>121.55</v>
      </c>
      <c r="I45" s="17">
        <f t="shared" si="21"/>
        <v>76.45</v>
      </c>
      <c r="J45" s="17">
        <f t="shared" si="21"/>
        <v>93.3</v>
      </c>
      <c r="K45" s="17">
        <f t="shared" si="21"/>
        <v>1.25</v>
      </c>
      <c r="L45" s="17">
        <f t="shared" si="21"/>
        <v>0.7</v>
      </c>
      <c r="M45" s="17">
        <f t="shared" si="21"/>
        <v>0.15</v>
      </c>
      <c r="N45" s="17">
        <f t="shared" si="21"/>
        <v>0.25</v>
      </c>
      <c r="O45" s="17">
        <f t="shared" si="21"/>
        <v>2.7</v>
      </c>
      <c r="P45" s="17">
        <f>AVERAGE(P25:P44)</f>
        <v>25.468421052631577</v>
      </c>
      <c r="Q45" s="17">
        <f t="shared" si="21"/>
        <v>539.30975000000012</v>
      </c>
      <c r="R45" s="17">
        <f t="shared" si="21"/>
        <v>216.33333333333334</v>
      </c>
      <c r="S45" s="17">
        <f t="shared" si="21"/>
        <v>40.297005241868071</v>
      </c>
      <c r="T45" s="17">
        <f t="shared" ref="T45:V45" si="22">AVERAGE(T25:T44)</f>
        <v>81.611111111111114</v>
      </c>
      <c r="U45" s="17">
        <f t="shared" si="22"/>
        <v>100.77777777777777</v>
      </c>
      <c r="V45" s="17">
        <f t="shared" si="22"/>
        <v>91.166666666666671</v>
      </c>
      <c r="W45" s="17">
        <f t="shared" ref="W45" si="23">AVERAGE(W25:W44)</f>
        <v>9.6111111111111107</v>
      </c>
      <c r="X45" s="17">
        <f t="shared" ref="X45" si="24">AVERAGE(X25:X44)</f>
        <v>19.166666666666668</v>
      </c>
      <c r="Y45" s="17"/>
      <c r="Z45" s="17">
        <f t="shared" si="21"/>
        <v>68.492352941176478</v>
      </c>
      <c r="AA45" s="17">
        <f t="shared" si="21"/>
        <v>1.0305882352941178</v>
      </c>
      <c r="AB45" s="17">
        <f t="shared" si="21"/>
        <v>38.441999999999993</v>
      </c>
      <c r="AC45" s="17">
        <f t="shared" si="21"/>
        <v>44.910000000000004</v>
      </c>
      <c r="AM45" s="17">
        <f t="shared" ref="AM45:AV45" si="25">AVERAGE(AM25:AM44)</f>
        <v>744.72784999999999</v>
      </c>
      <c r="AN45" s="17">
        <f t="shared" si="25"/>
        <v>24.652984999999997</v>
      </c>
      <c r="AO45" s="17">
        <f t="shared" si="25"/>
        <v>26.398030000000006</v>
      </c>
      <c r="AP45" s="17">
        <f t="shared" si="25"/>
        <v>5.8711755999999991</v>
      </c>
      <c r="AQ45" s="17">
        <f t="shared" si="25"/>
        <v>57.470834999999987</v>
      </c>
      <c r="AR45" s="17">
        <f t="shared" ref="AR45" si="26">AVERAGE(AR25:AR44)</f>
        <v>264.73350999999997</v>
      </c>
      <c r="AS45" s="17">
        <f t="shared" si="25"/>
        <v>18.344214349999998</v>
      </c>
      <c r="AT45" s="17">
        <f t="shared" si="25"/>
        <v>29.209978849999999</v>
      </c>
      <c r="AU45" s="17">
        <f t="shared" si="25"/>
        <v>1.0225649999999999</v>
      </c>
      <c r="AV45" s="17">
        <f t="shared" si="25"/>
        <v>1.61131</v>
      </c>
    </row>
    <row r="46" spans="1:48" s="78" customFormat="1" x14ac:dyDescent="0.25">
      <c r="A46" s="77" t="s">
        <v>34</v>
      </c>
      <c r="B46" s="18">
        <f>STDEV(B25:B44)</f>
        <v>9.0151918565566955</v>
      </c>
      <c r="C46" s="18">
        <f t="shared" ref="C46" si="27">STDEV(C25:C44)</f>
        <v>0.48936048492959294</v>
      </c>
      <c r="D46" s="41">
        <f t="shared" ref="D46:AC46" si="28">STDEV(D25:D44)</f>
        <v>9.3898041008655536E-2</v>
      </c>
      <c r="E46" s="18">
        <f t="shared" si="28"/>
        <v>12.630684233663919</v>
      </c>
      <c r="F46" s="18">
        <f t="shared" si="28"/>
        <v>5.0147090241048264</v>
      </c>
      <c r="G46" s="18">
        <f t="shared" si="28"/>
        <v>19.379519846314157</v>
      </c>
      <c r="H46" s="18">
        <f t="shared" si="28"/>
        <v>12.861509283619563</v>
      </c>
      <c r="I46" s="18">
        <f t="shared" si="28"/>
        <v>8.8939660207888807</v>
      </c>
      <c r="J46" s="18">
        <f t="shared" si="28"/>
        <v>2.9929742292312018</v>
      </c>
      <c r="K46" s="18">
        <f t="shared" si="28"/>
        <v>1.390758974918296</v>
      </c>
      <c r="L46" s="18">
        <f t="shared" si="28"/>
        <v>0.47016234598162721</v>
      </c>
      <c r="M46" s="18">
        <f t="shared" si="28"/>
        <v>0.36634754853252327</v>
      </c>
      <c r="N46" s="18">
        <f t="shared" si="28"/>
        <v>0.4442616583193193</v>
      </c>
      <c r="O46" s="18">
        <f t="shared" si="28"/>
        <v>1.1285761872936693</v>
      </c>
      <c r="P46" s="18">
        <f t="shared" si="28"/>
        <v>6.3009745834874158</v>
      </c>
      <c r="Q46" s="18">
        <f t="shared" si="28"/>
        <v>27.67138060366991</v>
      </c>
      <c r="R46" s="18">
        <f t="shared" si="28"/>
        <v>91.597585377884414</v>
      </c>
      <c r="S46" s="18">
        <f t="shared" si="28"/>
        <v>17.337334620138083</v>
      </c>
      <c r="T46" s="18">
        <f t="shared" ref="T46:V46" si="29">STDEV(T25:T44)</f>
        <v>10.198840123723935</v>
      </c>
      <c r="U46" s="18">
        <f t="shared" si="29"/>
        <v>16.293468758462922</v>
      </c>
      <c r="V46" s="18">
        <f t="shared" si="29"/>
        <v>12.898928364060964</v>
      </c>
      <c r="W46" s="18">
        <f t="shared" ref="W46" si="30">STDEV(W25:W44)</f>
        <v>12.654405830701991</v>
      </c>
      <c r="X46" s="18">
        <f t="shared" ref="X46" si="31">STDEV(X25:X44)</f>
        <v>18.551201007577095</v>
      </c>
      <c r="Y46" s="18"/>
      <c r="Z46" s="18">
        <f t="shared" si="28"/>
        <v>17.823570605174655</v>
      </c>
      <c r="AA46" s="18">
        <f t="shared" si="28"/>
        <v>0.3321044750570829</v>
      </c>
      <c r="AB46" s="18">
        <f t="shared" si="28"/>
        <v>9.6846387319518215</v>
      </c>
      <c r="AC46" s="18">
        <f t="shared" si="28"/>
        <v>17.732051859779066</v>
      </c>
      <c r="AM46" s="18">
        <f t="shared" ref="AM46:AV46" si="32">STDEV(AM25:AM44)</f>
        <v>138.72502143867422</v>
      </c>
      <c r="AN46" s="18">
        <f t="shared" si="32"/>
        <v>14.02030334341387</v>
      </c>
      <c r="AO46" s="18">
        <f t="shared" si="32"/>
        <v>15.200866698493479</v>
      </c>
      <c r="AP46" s="18">
        <f t="shared" si="32"/>
        <v>2.5703195498602587</v>
      </c>
      <c r="AQ46" s="18">
        <f t="shared" si="32"/>
        <v>23.054970191245928</v>
      </c>
      <c r="AR46" s="18">
        <f t="shared" ref="AR46" si="33">STDEV(AR25:AR44)</f>
        <v>239.01962089491829</v>
      </c>
      <c r="AS46" s="18">
        <f t="shared" si="32"/>
        <v>11.17875735874309</v>
      </c>
      <c r="AT46" s="18">
        <f t="shared" si="32"/>
        <v>17.197620952442506</v>
      </c>
      <c r="AU46" s="18">
        <f t="shared" si="32"/>
        <v>0.12503364715568632</v>
      </c>
      <c r="AV46" s="18">
        <f t="shared" si="32"/>
        <v>0.44304173131231134</v>
      </c>
    </row>
    <row r="47" spans="1:48" x14ac:dyDescent="0.25">
      <c r="B47" s="21"/>
      <c r="D47" s="33"/>
      <c r="E47" s="22"/>
    </row>
    <row r="48" spans="1:48" s="89" customFormat="1" ht="20.25" x14ac:dyDescent="0.3">
      <c r="A48" s="86" t="s">
        <v>60</v>
      </c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</row>
    <row r="49" spans="1:48" ht="15.75" customHeight="1" x14ac:dyDescent="0.25">
      <c r="A49" s="106" t="s">
        <v>59</v>
      </c>
      <c r="B49" s="109" t="s">
        <v>0</v>
      </c>
      <c r="C49" s="110"/>
      <c r="D49" s="110"/>
      <c r="E49" s="110"/>
      <c r="F49" s="110"/>
      <c r="G49" s="113" t="s">
        <v>1</v>
      </c>
      <c r="H49" s="114"/>
      <c r="I49" s="114"/>
      <c r="J49" s="114"/>
      <c r="K49" s="114"/>
      <c r="L49" s="114"/>
      <c r="M49" s="114"/>
      <c r="N49" s="120"/>
      <c r="O49" s="115" t="s">
        <v>56</v>
      </c>
      <c r="P49" s="116"/>
      <c r="Q49" s="121" t="s">
        <v>3</v>
      </c>
      <c r="R49" s="117"/>
      <c r="S49" s="117"/>
      <c r="T49" s="42"/>
      <c r="U49" s="42"/>
      <c r="V49" s="42"/>
      <c r="W49" s="42"/>
      <c r="X49" s="42"/>
      <c r="Y49" s="42"/>
      <c r="Z49" s="93"/>
      <c r="AA49" s="93"/>
      <c r="AB49" s="93"/>
      <c r="AC49" s="93"/>
      <c r="AD49" s="95" t="s">
        <v>4</v>
      </c>
      <c r="AE49" s="96"/>
      <c r="AF49" s="96"/>
      <c r="AG49" s="96"/>
      <c r="AH49" s="96"/>
      <c r="AI49" s="96"/>
      <c r="AJ49" s="96"/>
      <c r="AK49" s="96"/>
      <c r="AL49" s="90"/>
      <c r="AM49" s="97"/>
      <c r="AN49" s="98"/>
      <c r="AO49" s="98"/>
      <c r="AP49" s="98"/>
      <c r="AQ49" s="98"/>
      <c r="AR49" s="98"/>
      <c r="AS49" s="98"/>
      <c r="AT49" s="98"/>
      <c r="AU49" s="98"/>
      <c r="AV49" s="98"/>
    </row>
    <row r="50" spans="1:48" x14ac:dyDescent="0.25">
      <c r="A50" s="107"/>
      <c r="B50" s="111"/>
      <c r="C50" s="112"/>
      <c r="D50" s="112"/>
      <c r="E50" s="112"/>
      <c r="F50" s="112"/>
      <c r="G50" s="99"/>
      <c r="H50" s="100"/>
      <c r="I50" s="100"/>
      <c r="J50" s="100"/>
      <c r="K50" s="100"/>
      <c r="L50" s="100"/>
      <c r="M50" s="100"/>
      <c r="N50" s="118"/>
      <c r="O50" s="101"/>
      <c r="P50" s="102"/>
      <c r="Q50" s="119"/>
      <c r="R50" s="103"/>
      <c r="S50" s="103"/>
      <c r="T50" s="43"/>
      <c r="U50" s="43"/>
      <c r="V50" s="43"/>
      <c r="W50" s="43"/>
      <c r="X50" s="43"/>
      <c r="Y50" s="43"/>
      <c r="Z50" s="94"/>
      <c r="AA50" s="94"/>
      <c r="AB50" s="94"/>
      <c r="AC50" s="94"/>
      <c r="AD50" s="95"/>
      <c r="AE50" s="96"/>
      <c r="AF50" s="96"/>
      <c r="AG50" s="96"/>
      <c r="AH50" s="96"/>
      <c r="AI50" s="96"/>
      <c r="AJ50" s="96"/>
      <c r="AK50" s="96"/>
      <c r="AL50" s="91"/>
      <c r="AM50" s="104" t="s">
        <v>54</v>
      </c>
      <c r="AN50" s="105"/>
      <c r="AO50" s="105"/>
      <c r="AP50" s="105"/>
      <c r="AQ50" s="105"/>
      <c r="AR50" s="105"/>
      <c r="AS50" s="105"/>
      <c r="AT50" s="105"/>
      <c r="AU50" s="105"/>
      <c r="AV50" s="105"/>
    </row>
    <row r="51" spans="1:48" ht="46.5" customHeight="1" x14ac:dyDescent="0.3">
      <c r="A51" s="108"/>
      <c r="B51" s="47" t="s">
        <v>5</v>
      </c>
      <c r="C51" s="46" t="s">
        <v>9</v>
      </c>
      <c r="D51" s="1" t="s">
        <v>6</v>
      </c>
      <c r="E51" s="1" t="s">
        <v>7</v>
      </c>
      <c r="F51" s="47" t="s">
        <v>8</v>
      </c>
      <c r="G51" s="2" t="s">
        <v>10</v>
      </c>
      <c r="H51" s="2" t="s">
        <v>11</v>
      </c>
      <c r="I51" s="2" t="s">
        <v>12</v>
      </c>
      <c r="J51" s="3" t="s">
        <v>13</v>
      </c>
      <c r="K51" s="3" t="s">
        <v>14</v>
      </c>
      <c r="L51" s="3" t="s">
        <v>15</v>
      </c>
      <c r="M51" s="3" t="s">
        <v>16</v>
      </c>
      <c r="N51" s="3" t="s">
        <v>17</v>
      </c>
      <c r="O51" s="53" t="s">
        <v>44</v>
      </c>
      <c r="P51" s="54" t="s">
        <v>2</v>
      </c>
      <c r="Q51" s="55" t="s">
        <v>18</v>
      </c>
      <c r="R51" s="55" t="s">
        <v>19</v>
      </c>
      <c r="S51" s="55" t="s">
        <v>20</v>
      </c>
      <c r="T51" s="55" t="s">
        <v>46</v>
      </c>
      <c r="U51" s="55" t="s">
        <v>48</v>
      </c>
      <c r="V51" s="55" t="s">
        <v>47</v>
      </c>
      <c r="W51" s="55" t="s">
        <v>49</v>
      </c>
      <c r="X51" s="55" t="s">
        <v>53</v>
      </c>
      <c r="Y51" s="55" t="s">
        <v>65</v>
      </c>
      <c r="Z51" s="4" t="s">
        <v>21</v>
      </c>
      <c r="AA51" s="4" t="s">
        <v>22</v>
      </c>
      <c r="AB51" s="4" t="s">
        <v>23</v>
      </c>
      <c r="AC51" s="5" t="s">
        <v>24</v>
      </c>
      <c r="AD51" s="6" t="s">
        <v>25</v>
      </c>
      <c r="AE51" s="7" t="s">
        <v>63</v>
      </c>
      <c r="AF51" s="7" t="s">
        <v>64</v>
      </c>
      <c r="AG51" s="8" t="s">
        <v>28</v>
      </c>
      <c r="AH51" s="8" t="s">
        <v>29</v>
      </c>
      <c r="AI51" s="8" t="s">
        <v>30</v>
      </c>
      <c r="AJ51" s="8" t="s">
        <v>31</v>
      </c>
      <c r="AK51" s="8" t="s">
        <v>32</v>
      </c>
      <c r="AL51" s="8" t="s">
        <v>62</v>
      </c>
      <c r="AM51" s="68" t="s">
        <v>55</v>
      </c>
      <c r="AN51" s="68" t="s">
        <v>36</v>
      </c>
      <c r="AO51" s="68" t="s">
        <v>37</v>
      </c>
      <c r="AP51" s="68" t="s">
        <v>38</v>
      </c>
      <c r="AQ51" s="68" t="s">
        <v>39</v>
      </c>
      <c r="AR51" s="68" t="s">
        <v>50</v>
      </c>
      <c r="AS51" s="68" t="s">
        <v>40</v>
      </c>
      <c r="AT51" s="68" t="s">
        <v>41</v>
      </c>
      <c r="AU51" s="68" t="s">
        <v>42</v>
      </c>
      <c r="AV51" s="68" t="s">
        <v>43</v>
      </c>
    </row>
    <row r="52" spans="1:48" s="63" customFormat="1" x14ac:dyDescent="0.25">
      <c r="A52" s="9">
        <v>34</v>
      </c>
      <c r="B52" s="9">
        <v>66</v>
      </c>
      <c r="C52" s="9">
        <v>1</v>
      </c>
      <c r="D52" s="9">
        <v>1.64</v>
      </c>
      <c r="E52" s="9">
        <v>62.3</v>
      </c>
      <c r="F52" s="9">
        <f>E52/(D52*D52)</f>
        <v>23.163295657346819</v>
      </c>
      <c r="G52" s="29"/>
      <c r="H52" s="29"/>
      <c r="I52" s="29"/>
      <c r="J52" s="30"/>
      <c r="K52" s="30"/>
      <c r="L52" s="9">
        <v>0</v>
      </c>
      <c r="M52" s="57">
        <v>0</v>
      </c>
      <c r="N52" s="9">
        <v>1</v>
      </c>
      <c r="O52" s="9">
        <v>1</v>
      </c>
      <c r="P52" s="14">
        <v>7</v>
      </c>
      <c r="Q52" s="12">
        <f>622.461-(1.846*B52)+(61.503*C52)</f>
        <v>562.12800000000004</v>
      </c>
      <c r="R52" s="9">
        <v>486</v>
      </c>
      <c r="S52" s="12">
        <f t="shared" ref="S52:S74" si="34">(R52/Q52)*100</f>
        <v>86.457177013064637</v>
      </c>
      <c r="T52" s="9">
        <v>67</v>
      </c>
      <c r="U52" s="9">
        <v>82</v>
      </c>
      <c r="V52" s="9"/>
      <c r="W52" s="70"/>
      <c r="X52" s="70">
        <f>U52-T52</f>
        <v>15</v>
      </c>
      <c r="Y52" s="70">
        <v>0</v>
      </c>
      <c r="Z52" s="9">
        <v>69</v>
      </c>
      <c r="AA52" s="9">
        <v>1.88</v>
      </c>
      <c r="AB52" s="9">
        <v>60</v>
      </c>
      <c r="AC52" s="9">
        <v>68</v>
      </c>
      <c r="AD52" s="51">
        <v>0</v>
      </c>
      <c r="AE52" s="9">
        <v>0</v>
      </c>
      <c r="AF52" s="9">
        <v>1</v>
      </c>
      <c r="AG52" s="71">
        <v>0</v>
      </c>
      <c r="AH52" s="9">
        <v>0</v>
      </c>
      <c r="AI52" s="9">
        <v>0</v>
      </c>
      <c r="AJ52" s="71">
        <v>1</v>
      </c>
      <c r="AK52" s="9">
        <v>0</v>
      </c>
      <c r="AL52" s="57">
        <v>0</v>
      </c>
      <c r="AM52" s="58">
        <v>829.62630000000001</v>
      </c>
      <c r="AN52" s="58">
        <v>27.8</v>
      </c>
      <c r="AO52" s="58">
        <v>18.5215</v>
      </c>
      <c r="AP52" s="58">
        <v>5.9166999999999996</v>
      </c>
      <c r="AQ52" s="58">
        <v>85.2209</v>
      </c>
      <c r="AR52" s="58"/>
      <c r="AS52" s="58">
        <v>13.5246</v>
      </c>
      <c r="AT52" s="58">
        <v>96.190899999999999</v>
      </c>
      <c r="AU52" s="58">
        <v>0.76480000000000004</v>
      </c>
      <c r="AV52" s="58">
        <v>0.83109999999999995</v>
      </c>
    </row>
    <row r="53" spans="1:48" s="63" customFormat="1" x14ac:dyDescent="0.25">
      <c r="A53" s="9">
        <v>35</v>
      </c>
      <c r="B53" s="9">
        <v>59</v>
      </c>
      <c r="C53" s="9">
        <v>1</v>
      </c>
      <c r="D53" s="57">
        <v>1.68</v>
      </c>
      <c r="E53" s="59">
        <v>59.1</v>
      </c>
      <c r="F53" s="9">
        <f t="shared" ref="F53:F74" si="35">E53/(D53*D53)</f>
        <v>20.939625850340139</v>
      </c>
      <c r="G53" s="9"/>
      <c r="H53" s="9"/>
      <c r="I53" s="9"/>
      <c r="J53" s="9"/>
      <c r="K53" s="9"/>
      <c r="L53" s="57">
        <v>0</v>
      </c>
      <c r="M53" s="57">
        <v>0</v>
      </c>
      <c r="N53" s="57">
        <v>0</v>
      </c>
      <c r="O53" s="57">
        <v>1</v>
      </c>
      <c r="P53" s="60">
        <v>8</v>
      </c>
      <c r="Q53" s="12">
        <f t="shared" ref="Q53:Q74" si="36">622.461-(1.846*B53)+(61.503*C53)</f>
        <v>575.05000000000007</v>
      </c>
      <c r="R53" s="57">
        <v>514</v>
      </c>
      <c r="S53" s="12">
        <f t="shared" si="34"/>
        <v>89.383531866794186</v>
      </c>
      <c r="T53" s="57">
        <v>83</v>
      </c>
      <c r="U53" s="57">
        <v>110</v>
      </c>
      <c r="V53" s="57">
        <v>95</v>
      </c>
      <c r="W53" s="24">
        <f t="shared" ref="W53:W74" si="37">U53-V53</f>
        <v>15</v>
      </c>
      <c r="X53" s="70">
        <f t="shared" ref="X53:X74" si="38">U53-T53</f>
        <v>27</v>
      </c>
      <c r="Y53" s="70">
        <v>0</v>
      </c>
      <c r="Z53" s="61">
        <v>88.664338608613818</v>
      </c>
      <c r="AA53" s="61">
        <v>2.02</v>
      </c>
      <c r="AB53" s="61">
        <v>63.130918523611577</v>
      </c>
      <c r="AC53" s="61">
        <v>60</v>
      </c>
      <c r="AD53" s="57">
        <v>0</v>
      </c>
      <c r="AE53" s="57">
        <v>0</v>
      </c>
      <c r="AF53" s="57">
        <v>2</v>
      </c>
      <c r="AG53" s="57">
        <v>0</v>
      </c>
      <c r="AH53" s="57">
        <v>0</v>
      </c>
      <c r="AI53" s="57">
        <v>0</v>
      </c>
      <c r="AJ53" s="57"/>
      <c r="AK53" s="57">
        <v>0</v>
      </c>
      <c r="AL53" s="57">
        <v>0</v>
      </c>
      <c r="AM53" s="58">
        <v>761.59540000000004</v>
      </c>
      <c r="AN53" s="58">
        <v>17.938099999999999</v>
      </c>
      <c r="AO53" s="58">
        <v>14.9473</v>
      </c>
      <c r="AP53" s="58">
        <v>5.1724139999999998</v>
      </c>
      <c r="AQ53" s="58">
        <v>71.309799999999996</v>
      </c>
      <c r="AR53" s="81">
        <v>84.773300000000006</v>
      </c>
      <c r="AS53" s="58">
        <v>10.587061</v>
      </c>
      <c r="AT53" s="58">
        <v>23.095476000000001</v>
      </c>
      <c r="AU53" s="58">
        <v>1.0964</v>
      </c>
      <c r="AV53" s="58">
        <v>1.748</v>
      </c>
    </row>
    <row r="54" spans="1:48" s="63" customFormat="1" x14ac:dyDescent="0.25">
      <c r="A54" s="9">
        <v>36</v>
      </c>
      <c r="B54" s="9">
        <v>74</v>
      </c>
      <c r="C54" s="9">
        <v>1</v>
      </c>
      <c r="D54" s="13">
        <v>1.67</v>
      </c>
      <c r="E54" s="62">
        <v>73.7</v>
      </c>
      <c r="F54" s="9">
        <f t="shared" si="35"/>
        <v>26.426189537093478</v>
      </c>
      <c r="G54" s="9"/>
      <c r="H54" s="9"/>
      <c r="I54" s="9"/>
      <c r="J54" s="9"/>
      <c r="K54" s="9"/>
      <c r="L54" s="9">
        <v>1</v>
      </c>
      <c r="M54" s="57">
        <v>0</v>
      </c>
      <c r="N54" s="9">
        <v>0</v>
      </c>
      <c r="O54" s="9">
        <v>1</v>
      </c>
      <c r="P54" s="14">
        <v>3</v>
      </c>
      <c r="Q54" s="12">
        <f t="shared" si="36"/>
        <v>547.36</v>
      </c>
      <c r="R54" s="9">
        <v>568</v>
      </c>
      <c r="S54" s="12">
        <f t="shared" si="34"/>
        <v>103.77082724349604</v>
      </c>
      <c r="T54" s="9">
        <v>69</v>
      </c>
      <c r="U54" s="9">
        <v>96</v>
      </c>
      <c r="V54" s="9">
        <v>82</v>
      </c>
      <c r="W54" s="24">
        <f t="shared" si="37"/>
        <v>14</v>
      </c>
      <c r="X54" s="70">
        <f t="shared" si="38"/>
        <v>27</v>
      </c>
      <c r="Y54" s="70">
        <v>0</v>
      </c>
      <c r="Z54" s="9">
        <v>78.099999999999994</v>
      </c>
      <c r="AA54" s="9">
        <v>1.54</v>
      </c>
      <c r="AB54" s="9">
        <v>57.1</v>
      </c>
      <c r="AC54" s="9">
        <v>54</v>
      </c>
      <c r="AD54" s="57">
        <v>0</v>
      </c>
      <c r="AE54" s="9">
        <v>0</v>
      </c>
      <c r="AF54" s="9">
        <v>0</v>
      </c>
      <c r="AG54" s="82">
        <v>0</v>
      </c>
      <c r="AH54" s="9">
        <v>0</v>
      </c>
      <c r="AI54" s="9">
        <v>0</v>
      </c>
      <c r="AJ54" s="57"/>
      <c r="AK54" s="9">
        <v>0</v>
      </c>
      <c r="AL54" s="57">
        <v>0</v>
      </c>
      <c r="AM54" s="58">
        <v>999.66539999999998</v>
      </c>
      <c r="AN54" s="58">
        <v>8.0414999999999992</v>
      </c>
      <c r="AO54" s="58">
        <v>10.798999999999999</v>
      </c>
      <c r="AP54" s="58">
        <v>2.6078429999999999</v>
      </c>
      <c r="AQ54" s="58">
        <v>15.0825</v>
      </c>
      <c r="AR54" s="58">
        <v>47.593600000000002</v>
      </c>
      <c r="AS54" s="58">
        <v>7.650506</v>
      </c>
      <c r="AT54" s="58">
        <v>8.4368630000000007</v>
      </c>
      <c r="AU54" s="58">
        <v>1.0869</v>
      </c>
      <c r="AV54" s="58">
        <v>2.1716000000000002</v>
      </c>
    </row>
    <row r="55" spans="1:48" s="63" customFormat="1" x14ac:dyDescent="0.25">
      <c r="A55" s="9">
        <v>37</v>
      </c>
      <c r="B55" s="9">
        <v>67</v>
      </c>
      <c r="C55" s="9">
        <v>0</v>
      </c>
      <c r="D55" s="9">
        <v>1.53</v>
      </c>
      <c r="E55" s="62">
        <v>60.3</v>
      </c>
      <c r="F55" s="9">
        <f t="shared" si="35"/>
        <v>25.759323337178007</v>
      </c>
      <c r="G55" s="9"/>
      <c r="H55" s="9"/>
      <c r="I55" s="9"/>
      <c r="J55" s="9"/>
      <c r="K55" s="9"/>
      <c r="L55" s="9">
        <v>1</v>
      </c>
      <c r="M55" s="9">
        <v>0</v>
      </c>
      <c r="N55" s="9">
        <v>0</v>
      </c>
      <c r="O55" s="9">
        <v>1</v>
      </c>
      <c r="P55" s="14">
        <v>4</v>
      </c>
      <c r="Q55" s="12">
        <f t="shared" si="36"/>
        <v>498.779</v>
      </c>
      <c r="R55" s="9">
        <v>416</v>
      </c>
      <c r="S55" s="12">
        <f t="shared" si="34"/>
        <v>83.403671766453684</v>
      </c>
      <c r="T55" s="9">
        <v>78</v>
      </c>
      <c r="U55" s="9">
        <v>102</v>
      </c>
      <c r="V55" s="9">
        <v>84</v>
      </c>
      <c r="W55" s="24">
        <f t="shared" si="37"/>
        <v>18</v>
      </c>
      <c r="X55" s="70">
        <f t="shared" si="38"/>
        <v>24</v>
      </c>
      <c r="Y55" s="70">
        <v>0</v>
      </c>
      <c r="Z55" s="9">
        <v>96</v>
      </c>
      <c r="AA55" s="9">
        <v>1.25</v>
      </c>
      <c r="AB55" s="9">
        <v>70</v>
      </c>
      <c r="AC55" s="9">
        <v>60</v>
      </c>
      <c r="AD55" s="13">
        <v>0</v>
      </c>
      <c r="AE55" s="9">
        <v>1</v>
      </c>
      <c r="AF55" s="9">
        <v>2</v>
      </c>
      <c r="AG55" s="57">
        <v>0</v>
      </c>
      <c r="AH55" s="9">
        <v>0</v>
      </c>
      <c r="AI55" s="9">
        <v>0</v>
      </c>
      <c r="AJ55" s="13"/>
      <c r="AK55" s="9">
        <v>1</v>
      </c>
      <c r="AL55" s="9">
        <v>0</v>
      </c>
      <c r="AM55" s="58">
        <v>839.75789999999995</v>
      </c>
      <c r="AN55" s="58">
        <v>17.9832</v>
      </c>
      <c r="AO55" s="58">
        <v>18.8781</v>
      </c>
      <c r="AP55" s="58">
        <v>5</v>
      </c>
      <c r="AQ55" s="58">
        <v>28.182099999999998</v>
      </c>
      <c r="AR55" s="58">
        <v>261.75990000000002</v>
      </c>
      <c r="AS55" s="58">
        <v>13.372954999999999</v>
      </c>
      <c r="AT55" s="58">
        <v>21.559128000000001</v>
      </c>
      <c r="AU55" s="58">
        <v>1.0592999999999999</v>
      </c>
      <c r="AV55" s="58">
        <v>1.7439</v>
      </c>
    </row>
    <row r="56" spans="1:48" s="63" customFormat="1" x14ac:dyDescent="0.25">
      <c r="A56" s="9">
        <v>38</v>
      </c>
      <c r="B56" s="9">
        <v>76</v>
      </c>
      <c r="C56" s="9">
        <v>1</v>
      </c>
      <c r="D56" s="9">
        <v>1.7</v>
      </c>
      <c r="E56" s="62">
        <v>102.3</v>
      </c>
      <c r="F56" s="9">
        <f t="shared" si="35"/>
        <v>35.397923875432532</v>
      </c>
      <c r="G56" s="20"/>
      <c r="H56" s="20"/>
      <c r="I56" s="20"/>
      <c r="J56" s="20"/>
      <c r="K56" s="9"/>
      <c r="L56" s="9">
        <v>0</v>
      </c>
      <c r="M56" s="9">
        <v>0</v>
      </c>
      <c r="N56" s="9">
        <v>0</v>
      </c>
      <c r="O56" s="9">
        <v>4</v>
      </c>
      <c r="P56" s="14">
        <v>33</v>
      </c>
      <c r="Q56" s="12">
        <f t="shared" si="36"/>
        <v>543.66800000000001</v>
      </c>
      <c r="R56" s="9">
        <v>360</v>
      </c>
      <c r="S56" s="12">
        <f t="shared" si="34"/>
        <v>66.216882362029779</v>
      </c>
      <c r="T56" s="9">
        <v>72</v>
      </c>
      <c r="U56" s="9">
        <v>103</v>
      </c>
      <c r="V56" s="9">
        <v>87</v>
      </c>
      <c r="W56" s="24">
        <f t="shared" si="37"/>
        <v>16</v>
      </c>
      <c r="X56" s="70">
        <f t="shared" si="38"/>
        <v>31</v>
      </c>
      <c r="Y56" s="70">
        <v>0</v>
      </c>
      <c r="Z56" s="9">
        <v>89</v>
      </c>
      <c r="AA56" s="9">
        <v>1.79</v>
      </c>
      <c r="AB56" s="9">
        <v>68</v>
      </c>
      <c r="AC56" s="9">
        <v>57</v>
      </c>
      <c r="AD56" s="22">
        <v>0</v>
      </c>
      <c r="AE56" s="9">
        <v>1</v>
      </c>
      <c r="AF56" s="9">
        <v>2</v>
      </c>
      <c r="AG56" s="82">
        <v>0</v>
      </c>
      <c r="AH56" s="9">
        <v>0</v>
      </c>
      <c r="AI56" s="9">
        <v>0</v>
      </c>
      <c r="AJ56" s="34"/>
      <c r="AK56" s="9">
        <v>0</v>
      </c>
      <c r="AL56" s="9">
        <v>0</v>
      </c>
      <c r="AM56" s="58">
        <v>852.82370000000003</v>
      </c>
      <c r="AN56" s="58">
        <v>7.3517999999999999</v>
      </c>
      <c r="AO56" s="58">
        <v>6.4335000000000004</v>
      </c>
      <c r="AP56" s="58">
        <v>2.218045</v>
      </c>
      <c r="AQ56" s="58">
        <v>85.474000000000004</v>
      </c>
      <c r="AR56" s="58">
        <v>14.1595</v>
      </c>
      <c r="AS56" s="58">
        <v>4.5569829999999998</v>
      </c>
      <c r="AT56" s="58">
        <v>9.3497120000000002</v>
      </c>
      <c r="AU56" s="58">
        <v>1.2131000000000001</v>
      </c>
      <c r="AV56" s="58">
        <v>2.0044</v>
      </c>
    </row>
    <row r="57" spans="1:48" s="63" customFormat="1" x14ac:dyDescent="0.25">
      <c r="A57" s="9">
        <v>39</v>
      </c>
      <c r="B57" s="9">
        <v>59</v>
      </c>
      <c r="C57" s="9">
        <v>0</v>
      </c>
      <c r="D57" s="9">
        <v>1.64</v>
      </c>
      <c r="E57" s="62">
        <v>64.5</v>
      </c>
      <c r="F57" s="9">
        <f t="shared" si="35"/>
        <v>23.981261154074961</v>
      </c>
      <c r="G57" s="20"/>
      <c r="H57" s="20"/>
      <c r="I57" s="20"/>
      <c r="J57" s="20"/>
      <c r="K57" s="9"/>
      <c r="L57" s="9">
        <v>0</v>
      </c>
      <c r="M57" s="9">
        <v>0</v>
      </c>
      <c r="N57" s="9">
        <v>0</v>
      </c>
      <c r="O57" s="9">
        <v>1</v>
      </c>
      <c r="P57" s="14">
        <v>10</v>
      </c>
      <c r="Q57" s="12">
        <f t="shared" si="36"/>
        <v>513.54700000000003</v>
      </c>
      <c r="R57" s="9">
        <v>550</v>
      </c>
      <c r="S57" s="12">
        <f t="shared" si="34"/>
        <v>107.09827922273911</v>
      </c>
      <c r="T57" s="9">
        <v>72</v>
      </c>
      <c r="U57" s="9">
        <v>101</v>
      </c>
      <c r="V57" s="9">
        <v>76</v>
      </c>
      <c r="W57" s="24">
        <f t="shared" si="37"/>
        <v>25</v>
      </c>
      <c r="X57" s="70">
        <f t="shared" si="38"/>
        <v>29</v>
      </c>
      <c r="Y57" s="70">
        <v>0</v>
      </c>
      <c r="Z57" s="9"/>
      <c r="AA57" s="9">
        <v>1</v>
      </c>
      <c r="AB57" s="9">
        <v>53</v>
      </c>
      <c r="AC57" s="9">
        <v>75</v>
      </c>
      <c r="AD57" s="57">
        <v>0</v>
      </c>
      <c r="AE57" s="9">
        <v>0</v>
      </c>
      <c r="AF57" s="9">
        <v>0</v>
      </c>
      <c r="AG57" s="57">
        <v>0</v>
      </c>
      <c r="AH57" s="9">
        <v>1</v>
      </c>
      <c r="AI57" s="9">
        <v>0</v>
      </c>
      <c r="AJ57" s="34"/>
      <c r="AK57" s="9">
        <v>0</v>
      </c>
      <c r="AL57" s="9">
        <v>0</v>
      </c>
      <c r="AM57" s="58">
        <v>770.20190000000002</v>
      </c>
      <c r="AN57" s="58">
        <v>22.863</v>
      </c>
      <c r="AO57" s="58">
        <v>20.459</v>
      </c>
      <c r="AP57" s="58">
        <v>7.2432429999999997</v>
      </c>
      <c r="AQ57" s="58">
        <v>58.185600000000001</v>
      </c>
      <c r="AR57" s="58"/>
      <c r="AS57" s="58">
        <v>14.49419</v>
      </c>
      <c r="AT57" s="58">
        <v>28.923741</v>
      </c>
      <c r="AU57" s="58">
        <v>1.0482</v>
      </c>
      <c r="AV57" s="58">
        <v>1.9442999999999999</v>
      </c>
    </row>
    <row r="58" spans="1:48" s="63" customFormat="1" x14ac:dyDescent="0.25">
      <c r="A58" s="9">
        <v>40</v>
      </c>
      <c r="B58" s="9">
        <v>65</v>
      </c>
      <c r="C58" s="9">
        <v>0</v>
      </c>
      <c r="D58" s="9">
        <v>1.6</v>
      </c>
      <c r="E58" s="62">
        <v>56.2</v>
      </c>
      <c r="F58" s="9">
        <f t="shared" si="35"/>
        <v>21.953124999999996</v>
      </c>
      <c r="G58" s="20"/>
      <c r="H58" s="20"/>
      <c r="I58" s="20"/>
      <c r="J58" s="20"/>
      <c r="K58" s="9"/>
      <c r="L58" s="9">
        <v>0</v>
      </c>
      <c r="M58" s="57">
        <v>0</v>
      </c>
      <c r="N58" s="9">
        <v>0</v>
      </c>
      <c r="O58" s="9">
        <v>1</v>
      </c>
      <c r="P58" s="14">
        <v>18</v>
      </c>
      <c r="Q58" s="12">
        <f t="shared" si="36"/>
        <v>502.471</v>
      </c>
      <c r="R58" s="9">
        <v>448</v>
      </c>
      <c r="S58" s="12">
        <f t="shared" si="34"/>
        <v>89.159374371854298</v>
      </c>
      <c r="T58" s="9">
        <v>70</v>
      </c>
      <c r="U58" s="9">
        <v>104</v>
      </c>
      <c r="V58" s="9"/>
      <c r="W58" s="24"/>
      <c r="X58" s="70">
        <f t="shared" si="38"/>
        <v>34</v>
      </c>
      <c r="Y58" s="70">
        <v>0</v>
      </c>
      <c r="Z58" s="9">
        <v>101</v>
      </c>
      <c r="AA58" s="9">
        <v>1.23</v>
      </c>
      <c r="AB58" s="9">
        <v>59</v>
      </c>
      <c r="AC58" s="9">
        <v>49</v>
      </c>
      <c r="AD58" s="57">
        <v>0</v>
      </c>
      <c r="AE58" s="9">
        <v>1</v>
      </c>
      <c r="AF58" s="9">
        <v>0</v>
      </c>
      <c r="AG58" s="82">
        <v>0</v>
      </c>
      <c r="AH58" s="9">
        <v>0</v>
      </c>
      <c r="AI58" s="9">
        <v>0</v>
      </c>
      <c r="AJ58" s="34">
        <v>1</v>
      </c>
      <c r="AK58" s="9">
        <v>1</v>
      </c>
      <c r="AL58" s="57">
        <v>0</v>
      </c>
      <c r="AM58" s="57">
        <v>957.17899999999997</v>
      </c>
      <c r="AN58" s="57">
        <v>12.500400000000001</v>
      </c>
      <c r="AO58" s="57">
        <v>14.4589</v>
      </c>
      <c r="AP58" s="57">
        <v>3.953846</v>
      </c>
      <c r="AQ58" s="57">
        <v>59.912599999999998</v>
      </c>
      <c r="AR58" s="57"/>
      <c r="AS58" s="57">
        <v>10.24405</v>
      </c>
      <c r="AT58" s="57">
        <v>14.411946</v>
      </c>
      <c r="AU58" s="57">
        <v>1.0548999999999999</v>
      </c>
      <c r="AV58" s="57">
        <v>2.1044</v>
      </c>
    </row>
    <row r="59" spans="1:48" s="63" customFormat="1" x14ac:dyDescent="0.25">
      <c r="A59" s="9">
        <v>41</v>
      </c>
      <c r="B59" s="22">
        <v>74</v>
      </c>
      <c r="C59" s="22">
        <v>1</v>
      </c>
      <c r="D59" s="22">
        <v>1.69</v>
      </c>
      <c r="E59" s="22">
        <v>92</v>
      </c>
      <c r="F59" s="9">
        <f t="shared" si="35"/>
        <v>32.211757291411367</v>
      </c>
      <c r="G59" s="20"/>
      <c r="H59" s="20"/>
      <c r="I59" s="20"/>
      <c r="J59" s="20"/>
      <c r="K59" s="9"/>
      <c r="L59" s="22">
        <v>1</v>
      </c>
      <c r="M59" s="34">
        <v>0</v>
      </c>
      <c r="N59" s="22">
        <v>0</v>
      </c>
      <c r="O59" s="22">
        <v>1</v>
      </c>
      <c r="P59" s="14">
        <v>15</v>
      </c>
      <c r="Q59" s="12">
        <f t="shared" si="36"/>
        <v>547.36</v>
      </c>
      <c r="R59" s="9">
        <v>290</v>
      </c>
      <c r="S59" s="12">
        <f t="shared" si="34"/>
        <v>52.981584332066646</v>
      </c>
      <c r="T59" s="9">
        <v>81</v>
      </c>
      <c r="U59" s="9">
        <v>145</v>
      </c>
      <c r="V59" s="9">
        <v>100</v>
      </c>
      <c r="W59" s="24">
        <f t="shared" si="37"/>
        <v>45</v>
      </c>
      <c r="X59" s="70">
        <f t="shared" si="38"/>
        <v>64</v>
      </c>
      <c r="Y59" s="70">
        <v>0</v>
      </c>
      <c r="Z59" s="61">
        <v>75.794357231482962</v>
      </c>
      <c r="AA59" s="61">
        <v>1.47</v>
      </c>
      <c r="AB59" s="61">
        <v>53.082006283176241</v>
      </c>
      <c r="AC59" s="61">
        <v>50</v>
      </c>
      <c r="AD59" s="9">
        <v>0</v>
      </c>
      <c r="AE59" s="22">
        <v>0</v>
      </c>
      <c r="AF59" s="22">
        <v>2</v>
      </c>
      <c r="AG59" s="57">
        <v>0</v>
      </c>
      <c r="AH59" s="22">
        <v>0</v>
      </c>
      <c r="AI59" s="22">
        <v>0</v>
      </c>
      <c r="AJ59" s="34"/>
      <c r="AK59" s="22">
        <v>0</v>
      </c>
      <c r="AL59" s="34">
        <v>0</v>
      </c>
      <c r="AM59" s="58">
        <v>750.10329999999999</v>
      </c>
      <c r="AN59" s="58">
        <v>13.944000000000001</v>
      </c>
      <c r="AO59" s="58">
        <v>9.9835999999999991</v>
      </c>
      <c r="AP59" s="58">
        <v>5.1724139999999998</v>
      </c>
      <c r="AQ59" s="58">
        <v>80.805000000000007</v>
      </c>
      <c r="AR59" s="58">
        <v>46.472999999999999</v>
      </c>
      <c r="AS59" s="58">
        <v>7.0712999999999999</v>
      </c>
      <c r="AT59" s="58">
        <v>18.440359000000001</v>
      </c>
      <c r="AU59" s="58">
        <v>1.1212</v>
      </c>
      <c r="AV59" s="58">
        <v>1.698</v>
      </c>
    </row>
    <row r="60" spans="1:48" s="63" customFormat="1" x14ac:dyDescent="0.25">
      <c r="A60" s="9">
        <v>42</v>
      </c>
      <c r="B60" s="9">
        <v>62</v>
      </c>
      <c r="C60" s="9">
        <v>1</v>
      </c>
      <c r="D60" s="9">
        <v>1.62</v>
      </c>
      <c r="E60" s="9">
        <v>45</v>
      </c>
      <c r="F60" s="9">
        <f t="shared" si="35"/>
        <v>17.146776406035663</v>
      </c>
      <c r="G60" s="20"/>
      <c r="H60" s="20"/>
      <c r="I60" s="20"/>
      <c r="J60" s="20"/>
      <c r="K60" s="9"/>
      <c r="L60" s="9">
        <v>1</v>
      </c>
      <c r="M60" s="57">
        <v>0</v>
      </c>
      <c r="N60" s="9">
        <v>0</v>
      </c>
      <c r="O60" s="9">
        <v>1</v>
      </c>
      <c r="P60" s="14">
        <v>5</v>
      </c>
      <c r="Q60" s="12">
        <f t="shared" si="36"/>
        <v>569.51200000000006</v>
      </c>
      <c r="R60" s="9">
        <v>558</v>
      </c>
      <c r="S60" s="12">
        <f t="shared" si="34"/>
        <v>97.978620292460903</v>
      </c>
      <c r="T60" s="9">
        <v>81</v>
      </c>
      <c r="U60" s="9">
        <v>134</v>
      </c>
      <c r="V60" s="9">
        <v>100</v>
      </c>
      <c r="W60" s="24">
        <f t="shared" si="37"/>
        <v>34</v>
      </c>
      <c r="X60" s="70">
        <f t="shared" si="38"/>
        <v>53</v>
      </c>
      <c r="Y60" s="70">
        <v>0</v>
      </c>
      <c r="Z60" s="9">
        <v>100</v>
      </c>
      <c r="AA60" s="9">
        <v>2.92</v>
      </c>
      <c r="AB60" s="9">
        <v>87</v>
      </c>
      <c r="AC60" s="9">
        <v>66</v>
      </c>
      <c r="AD60" s="22">
        <v>0</v>
      </c>
      <c r="AE60" s="9">
        <v>0</v>
      </c>
      <c r="AF60" s="9">
        <v>0</v>
      </c>
      <c r="AG60" s="82">
        <v>0</v>
      </c>
      <c r="AH60" s="9">
        <v>1</v>
      </c>
      <c r="AI60" s="9">
        <v>0</v>
      </c>
      <c r="AJ60" s="34"/>
      <c r="AK60" s="9">
        <v>0</v>
      </c>
      <c r="AL60" s="57">
        <v>0</v>
      </c>
      <c r="AM60" s="58">
        <v>868.20569999999998</v>
      </c>
      <c r="AN60" s="58">
        <v>24.16</v>
      </c>
      <c r="AO60" s="58">
        <v>19.437200000000001</v>
      </c>
      <c r="AP60" s="58">
        <v>5.5293999999999999</v>
      </c>
      <c r="AQ60" s="58">
        <v>74.3095</v>
      </c>
      <c r="AR60" s="58"/>
      <c r="AS60" s="58">
        <v>13.9199</v>
      </c>
      <c r="AT60" s="58">
        <v>39.755899999999997</v>
      </c>
      <c r="AU60" s="58">
        <v>1.0376000000000001</v>
      </c>
      <c r="AV60" s="58">
        <v>1.3932</v>
      </c>
    </row>
    <row r="61" spans="1:48" s="63" customFormat="1" x14ac:dyDescent="0.25">
      <c r="A61" s="9">
        <v>43</v>
      </c>
      <c r="B61" s="9">
        <v>74</v>
      </c>
      <c r="C61" s="9">
        <v>1</v>
      </c>
      <c r="D61" s="9">
        <v>1.76</v>
      </c>
      <c r="E61" s="62">
        <v>78.900000000000006</v>
      </c>
      <c r="F61" s="9">
        <f t="shared" si="35"/>
        <v>25.471332644628102</v>
      </c>
      <c r="G61" s="20"/>
      <c r="H61" s="20"/>
      <c r="I61" s="20"/>
      <c r="J61" s="20"/>
      <c r="K61" s="9"/>
      <c r="L61" s="9">
        <v>0</v>
      </c>
      <c r="M61" s="57">
        <v>0</v>
      </c>
      <c r="N61" s="9">
        <v>0</v>
      </c>
      <c r="O61" s="9">
        <v>1</v>
      </c>
      <c r="P61" s="14">
        <v>6</v>
      </c>
      <c r="Q61" s="12">
        <f t="shared" si="36"/>
        <v>547.36</v>
      </c>
      <c r="R61" s="9">
        <v>420</v>
      </c>
      <c r="S61" s="12">
        <f t="shared" si="34"/>
        <v>76.731949722303412</v>
      </c>
      <c r="T61" s="9">
        <v>56</v>
      </c>
      <c r="U61" s="9">
        <v>76</v>
      </c>
      <c r="V61" s="9">
        <v>55</v>
      </c>
      <c r="W61" s="24">
        <f t="shared" si="37"/>
        <v>21</v>
      </c>
      <c r="X61" s="70">
        <f t="shared" si="38"/>
        <v>20</v>
      </c>
      <c r="Y61" s="70">
        <v>0</v>
      </c>
      <c r="Z61" s="9">
        <v>145</v>
      </c>
      <c r="AA61" s="9">
        <v>1.46</v>
      </c>
      <c r="AB61" s="9">
        <v>75</v>
      </c>
      <c r="AC61" s="9">
        <v>43</v>
      </c>
      <c r="AD61" s="57">
        <v>0</v>
      </c>
      <c r="AE61" s="9">
        <v>1</v>
      </c>
      <c r="AF61" s="9">
        <v>0</v>
      </c>
      <c r="AG61" s="57">
        <v>0</v>
      </c>
      <c r="AH61" s="9">
        <v>0</v>
      </c>
      <c r="AI61" s="9">
        <v>0</v>
      </c>
      <c r="AJ61" s="34"/>
      <c r="AK61" s="9">
        <v>0</v>
      </c>
      <c r="AL61" s="57">
        <v>0</v>
      </c>
      <c r="AM61" s="58">
        <v>819.02800000000002</v>
      </c>
      <c r="AN61" s="58">
        <v>23.3415</v>
      </c>
      <c r="AO61" s="58">
        <v>16.313199999999998</v>
      </c>
      <c r="AP61" s="58">
        <v>6.3777780000000002</v>
      </c>
      <c r="AQ61" s="58">
        <v>63.419499999999999</v>
      </c>
      <c r="AR61" s="58">
        <v>115.3075</v>
      </c>
      <c r="AS61" s="58">
        <v>11.555426000000001</v>
      </c>
      <c r="AT61" s="58">
        <v>30.966104000000001</v>
      </c>
      <c r="AU61" s="58">
        <v>1.1428</v>
      </c>
      <c r="AV61" s="58">
        <v>1.73</v>
      </c>
    </row>
    <row r="62" spans="1:48" s="63" customFormat="1" x14ac:dyDescent="0.25">
      <c r="A62" s="9">
        <v>44</v>
      </c>
      <c r="B62" s="9">
        <v>57</v>
      </c>
      <c r="C62" s="9">
        <v>1</v>
      </c>
      <c r="D62" s="57">
        <v>1.68</v>
      </c>
      <c r="E62" s="59">
        <v>59.1</v>
      </c>
      <c r="F62" s="9">
        <f t="shared" si="35"/>
        <v>20.939625850340139</v>
      </c>
      <c r="G62" s="20"/>
      <c r="H62" s="20"/>
      <c r="I62" s="20"/>
      <c r="J62" s="20"/>
      <c r="K62" s="9"/>
      <c r="L62" s="9">
        <v>0</v>
      </c>
      <c r="M62" s="57">
        <v>0</v>
      </c>
      <c r="N62" s="9">
        <v>0</v>
      </c>
      <c r="O62" s="9">
        <v>0</v>
      </c>
      <c r="P62" s="14">
        <v>13</v>
      </c>
      <c r="Q62" s="12">
        <f t="shared" si="36"/>
        <v>578.74200000000008</v>
      </c>
      <c r="R62" s="9">
        <v>449</v>
      </c>
      <c r="S62" s="12">
        <f t="shared" si="34"/>
        <v>77.582065929205058</v>
      </c>
      <c r="T62" s="9">
        <v>58</v>
      </c>
      <c r="U62" s="9">
        <v>94</v>
      </c>
      <c r="V62" s="9">
        <v>61</v>
      </c>
      <c r="W62" s="24">
        <f t="shared" si="37"/>
        <v>33</v>
      </c>
      <c r="X62" s="70">
        <f t="shared" si="38"/>
        <v>36</v>
      </c>
      <c r="Y62" s="70">
        <v>0</v>
      </c>
      <c r="Z62" s="9">
        <v>131</v>
      </c>
      <c r="AA62" s="9">
        <v>3.74</v>
      </c>
      <c r="AB62" s="9"/>
      <c r="AC62" s="9">
        <v>66</v>
      </c>
      <c r="AD62" s="57">
        <v>0</v>
      </c>
      <c r="AE62" s="9">
        <v>0</v>
      </c>
      <c r="AF62" s="9">
        <v>2</v>
      </c>
      <c r="AG62" s="82">
        <v>0</v>
      </c>
      <c r="AH62" s="9">
        <v>0</v>
      </c>
      <c r="AI62" s="9">
        <v>0</v>
      </c>
      <c r="AJ62" s="34"/>
      <c r="AK62" s="9">
        <v>0</v>
      </c>
      <c r="AL62" s="57">
        <v>0</v>
      </c>
      <c r="AM62" s="58">
        <v>748.21590000000003</v>
      </c>
      <c r="AN62" s="58">
        <v>18.461500000000001</v>
      </c>
      <c r="AO62" s="58">
        <v>16.0214</v>
      </c>
      <c r="AP62" s="58">
        <v>5.6808509999999997</v>
      </c>
      <c r="AQ62" s="58">
        <v>58.682400000000001</v>
      </c>
      <c r="AR62" s="58">
        <v>95.483599999999996</v>
      </c>
      <c r="AS62" s="58">
        <v>11.350517</v>
      </c>
      <c r="AT62" s="58">
        <v>23.485029000000001</v>
      </c>
      <c r="AU62" s="58">
        <v>1.0616000000000001</v>
      </c>
      <c r="AV62" s="58">
        <v>1.9308000000000001</v>
      </c>
    </row>
    <row r="63" spans="1:48" s="63" customFormat="1" x14ac:dyDescent="0.25">
      <c r="A63" s="9">
        <v>45</v>
      </c>
      <c r="B63" s="9">
        <v>62</v>
      </c>
      <c r="C63" s="9">
        <v>0</v>
      </c>
      <c r="D63" s="9">
        <v>1.55</v>
      </c>
      <c r="E63" s="62">
        <v>66.2</v>
      </c>
      <c r="F63" s="9">
        <f t="shared" si="35"/>
        <v>27.554630593132153</v>
      </c>
      <c r="G63" s="20"/>
      <c r="H63" s="20"/>
      <c r="I63" s="20"/>
      <c r="J63" s="20"/>
      <c r="K63" s="9"/>
      <c r="L63" s="9">
        <v>1</v>
      </c>
      <c r="M63" s="9">
        <v>0</v>
      </c>
      <c r="N63" s="9">
        <v>0</v>
      </c>
      <c r="O63" s="9">
        <v>1</v>
      </c>
      <c r="P63" s="14">
        <v>19</v>
      </c>
      <c r="Q63" s="12">
        <f t="shared" si="36"/>
        <v>508.00900000000001</v>
      </c>
      <c r="R63" s="9">
        <v>488</v>
      </c>
      <c r="S63" s="12">
        <f t="shared" si="34"/>
        <v>96.061290252731737</v>
      </c>
      <c r="T63" s="9">
        <v>78</v>
      </c>
      <c r="U63" s="9">
        <v>112</v>
      </c>
      <c r="V63" s="9">
        <v>89</v>
      </c>
      <c r="W63" s="24">
        <f t="shared" si="37"/>
        <v>23</v>
      </c>
      <c r="X63" s="70">
        <f t="shared" si="38"/>
        <v>34</v>
      </c>
      <c r="Y63" s="70">
        <v>0</v>
      </c>
      <c r="Z63" s="9">
        <v>120</v>
      </c>
      <c r="AA63" s="9">
        <v>1.71</v>
      </c>
      <c r="AB63" s="9">
        <v>87</v>
      </c>
      <c r="AC63" s="9">
        <v>60</v>
      </c>
      <c r="AD63" s="9">
        <v>0</v>
      </c>
      <c r="AE63" s="9">
        <v>1</v>
      </c>
      <c r="AF63" s="9">
        <v>0</v>
      </c>
      <c r="AG63" s="57">
        <v>0</v>
      </c>
      <c r="AH63" s="9">
        <v>0</v>
      </c>
      <c r="AI63" s="9">
        <v>1</v>
      </c>
      <c r="AJ63" s="34"/>
      <c r="AK63" s="9">
        <v>0</v>
      </c>
      <c r="AL63" s="9">
        <v>0</v>
      </c>
      <c r="AM63" s="58">
        <v>747.86649999999997</v>
      </c>
      <c r="AN63" s="58">
        <v>18.928799999999999</v>
      </c>
      <c r="AO63" s="58">
        <v>15.9971</v>
      </c>
      <c r="AP63" s="58">
        <v>5.5833329999999997</v>
      </c>
      <c r="AQ63" s="58">
        <v>59.189700000000002</v>
      </c>
      <c r="AR63" s="58">
        <v>156.35140000000001</v>
      </c>
      <c r="AS63" s="58">
        <v>11.332924</v>
      </c>
      <c r="AT63" s="58">
        <v>24.306514</v>
      </c>
      <c r="AU63" s="58">
        <v>1.1232</v>
      </c>
      <c r="AV63" s="58">
        <v>2.0192000000000001</v>
      </c>
    </row>
    <row r="64" spans="1:48" s="63" customFormat="1" x14ac:dyDescent="0.25">
      <c r="A64" s="9">
        <v>46</v>
      </c>
      <c r="B64" s="9">
        <v>66</v>
      </c>
      <c r="C64" s="9">
        <v>1</v>
      </c>
      <c r="D64" s="9">
        <v>1.65</v>
      </c>
      <c r="E64" s="62">
        <v>81.2</v>
      </c>
      <c r="F64" s="9">
        <f t="shared" si="35"/>
        <v>29.825528007346193</v>
      </c>
      <c r="G64" s="20"/>
      <c r="H64" s="20"/>
      <c r="I64" s="20"/>
      <c r="J64" s="20"/>
      <c r="K64" s="9"/>
      <c r="L64" s="9">
        <v>1</v>
      </c>
      <c r="M64" s="9">
        <v>0</v>
      </c>
      <c r="N64" s="9">
        <v>0</v>
      </c>
      <c r="O64" s="9">
        <v>0</v>
      </c>
      <c r="P64" s="14">
        <v>4</v>
      </c>
      <c r="Q64" s="12">
        <f t="shared" si="36"/>
        <v>562.12800000000004</v>
      </c>
      <c r="R64" s="9">
        <v>540</v>
      </c>
      <c r="S64" s="12">
        <f t="shared" si="34"/>
        <v>96.06353001451626</v>
      </c>
      <c r="T64" s="9">
        <v>91</v>
      </c>
      <c r="U64" s="9">
        <v>107</v>
      </c>
      <c r="V64" s="9">
        <v>88</v>
      </c>
      <c r="W64" s="24">
        <f t="shared" si="37"/>
        <v>19</v>
      </c>
      <c r="X64" s="70">
        <f t="shared" si="38"/>
        <v>16</v>
      </c>
      <c r="Y64" s="70">
        <v>0</v>
      </c>
      <c r="Z64" s="9">
        <v>124</v>
      </c>
      <c r="AA64" s="9">
        <v>2.76</v>
      </c>
      <c r="AB64" s="9"/>
      <c r="AC64" s="9">
        <v>65</v>
      </c>
      <c r="AD64" s="22">
        <v>0</v>
      </c>
      <c r="AE64" s="9">
        <v>0</v>
      </c>
      <c r="AF64" s="9">
        <v>0</v>
      </c>
      <c r="AG64" s="82">
        <v>0</v>
      </c>
      <c r="AH64" s="9">
        <v>0</v>
      </c>
      <c r="AI64" s="9">
        <v>0</v>
      </c>
      <c r="AJ64" s="34"/>
      <c r="AK64" s="9">
        <v>0</v>
      </c>
      <c r="AL64" s="9">
        <v>0</v>
      </c>
      <c r="AM64" s="58">
        <v>722.14970000000005</v>
      </c>
      <c r="AN64" s="58">
        <v>13.530200000000001</v>
      </c>
      <c r="AO64" s="58">
        <v>9.5317000000000007</v>
      </c>
      <c r="AP64" s="58">
        <v>3.7777780000000001</v>
      </c>
      <c r="AQ64" s="58">
        <v>40.783900000000003</v>
      </c>
      <c r="AR64" s="58"/>
      <c r="AS64" s="58">
        <v>6.7524850000000001</v>
      </c>
      <c r="AT64" s="58">
        <v>17.894804000000001</v>
      </c>
      <c r="AU64" s="58">
        <v>0.94550000000000001</v>
      </c>
      <c r="AV64" s="58">
        <v>1.3707</v>
      </c>
    </row>
    <row r="65" spans="1:48" s="63" customFormat="1" x14ac:dyDescent="0.25">
      <c r="A65" s="9">
        <v>47</v>
      </c>
      <c r="B65" s="9">
        <v>64</v>
      </c>
      <c r="C65" s="9">
        <v>0</v>
      </c>
      <c r="D65" s="9">
        <v>1.54</v>
      </c>
      <c r="E65" s="9">
        <v>71</v>
      </c>
      <c r="F65" s="9">
        <f t="shared" si="35"/>
        <v>29.937594872659808</v>
      </c>
      <c r="G65" s="20"/>
      <c r="H65" s="20"/>
      <c r="I65" s="20"/>
      <c r="J65" s="20"/>
      <c r="K65" s="9"/>
      <c r="L65" s="9">
        <v>0</v>
      </c>
      <c r="M65" s="9">
        <v>0</v>
      </c>
      <c r="N65" s="9">
        <v>1</v>
      </c>
      <c r="O65" s="9">
        <v>2</v>
      </c>
      <c r="P65" s="14">
        <v>19</v>
      </c>
      <c r="Q65" s="12">
        <f t="shared" si="36"/>
        <v>504.31700000000001</v>
      </c>
      <c r="R65" s="9">
        <v>357</v>
      </c>
      <c r="S65" s="12">
        <f t="shared" si="34"/>
        <v>70.788809419472273</v>
      </c>
      <c r="T65" s="9">
        <v>95</v>
      </c>
      <c r="U65" s="9">
        <v>110</v>
      </c>
      <c r="V65" s="9">
        <v>100</v>
      </c>
      <c r="W65" s="24">
        <f t="shared" si="37"/>
        <v>10</v>
      </c>
      <c r="X65" s="70">
        <f t="shared" si="38"/>
        <v>15</v>
      </c>
      <c r="Y65" s="70">
        <v>0</v>
      </c>
      <c r="Z65" s="9">
        <v>105</v>
      </c>
      <c r="AA65" s="9">
        <v>1.73</v>
      </c>
      <c r="AB65" s="9">
        <v>86</v>
      </c>
      <c r="AC65" s="9">
        <v>68</v>
      </c>
      <c r="AD65" s="57">
        <v>0</v>
      </c>
      <c r="AE65" s="9">
        <v>0</v>
      </c>
      <c r="AF65" s="9">
        <v>2</v>
      </c>
      <c r="AG65" s="57">
        <v>0</v>
      </c>
      <c r="AH65" s="9">
        <v>0</v>
      </c>
      <c r="AI65" s="9">
        <v>0</v>
      </c>
      <c r="AJ65" s="34"/>
      <c r="AK65" s="9">
        <v>0</v>
      </c>
      <c r="AL65" s="9">
        <v>0</v>
      </c>
      <c r="AM65" s="58">
        <v>503.4717</v>
      </c>
      <c r="AN65" s="58">
        <v>33.102600000000002</v>
      </c>
      <c r="AO65" s="58">
        <v>11.0031</v>
      </c>
      <c r="AP65" s="58">
        <v>6.3589739999999999</v>
      </c>
      <c r="AQ65" s="58">
        <v>87.0989</v>
      </c>
      <c r="AR65" s="58"/>
      <c r="AS65" s="58">
        <v>7.7961989999999997</v>
      </c>
      <c r="AT65" s="58">
        <v>46.253360000000001</v>
      </c>
      <c r="AU65" s="58">
        <v>0.60450000000000004</v>
      </c>
      <c r="AV65" s="58">
        <v>0.53149999999999997</v>
      </c>
    </row>
    <row r="66" spans="1:48" s="63" customFormat="1" x14ac:dyDescent="0.25">
      <c r="A66" s="9">
        <v>48</v>
      </c>
      <c r="B66" s="9">
        <v>52</v>
      </c>
      <c r="C66" s="9">
        <v>0</v>
      </c>
      <c r="D66" s="9">
        <v>1.63</v>
      </c>
      <c r="E66" s="9">
        <v>78.8</v>
      </c>
      <c r="F66" s="9">
        <f t="shared" si="35"/>
        <v>29.658624713011406</v>
      </c>
      <c r="G66" s="20"/>
      <c r="H66" s="20"/>
      <c r="I66" s="20"/>
      <c r="J66" s="20"/>
      <c r="K66" s="9"/>
      <c r="L66" s="9">
        <v>0</v>
      </c>
      <c r="M66" s="57">
        <v>0</v>
      </c>
      <c r="N66" s="9">
        <v>1</v>
      </c>
      <c r="O66" s="9">
        <v>0</v>
      </c>
      <c r="P66" s="14">
        <v>9</v>
      </c>
      <c r="Q66" s="12">
        <f t="shared" si="36"/>
        <v>526.46900000000005</v>
      </c>
      <c r="R66" s="9">
        <v>459</v>
      </c>
      <c r="S66" s="12">
        <f t="shared" si="34"/>
        <v>87.184620556955863</v>
      </c>
      <c r="T66" s="9">
        <v>76</v>
      </c>
      <c r="U66" s="9">
        <v>97</v>
      </c>
      <c r="V66" s="9">
        <v>77</v>
      </c>
      <c r="W66" s="24">
        <f t="shared" si="37"/>
        <v>20</v>
      </c>
      <c r="X66" s="70">
        <f t="shared" si="38"/>
        <v>21</v>
      </c>
      <c r="Y66" s="70">
        <v>0</v>
      </c>
      <c r="Z66" s="9">
        <v>124</v>
      </c>
      <c r="AA66" s="9">
        <v>2.29</v>
      </c>
      <c r="AB66" s="9">
        <v>96</v>
      </c>
      <c r="AC66" s="9">
        <v>66</v>
      </c>
      <c r="AD66" s="57">
        <v>0</v>
      </c>
      <c r="AE66" s="9">
        <v>1</v>
      </c>
      <c r="AF66" s="9">
        <v>0</v>
      </c>
      <c r="AG66" s="82">
        <v>0</v>
      </c>
      <c r="AH66" s="9">
        <v>0</v>
      </c>
      <c r="AI66" s="9">
        <v>0</v>
      </c>
      <c r="AJ66" s="34"/>
      <c r="AK66" s="9">
        <v>0</v>
      </c>
      <c r="AL66" s="57">
        <v>0</v>
      </c>
      <c r="AM66" s="63">
        <v>766.6413</v>
      </c>
      <c r="AN66" s="63">
        <v>18.825800000000001</v>
      </c>
      <c r="AO66" s="57">
        <v>7.3730000000000002</v>
      </c>
      <c r="AP66" s="57">
        <v>4.6779659999999996</v>
      </c>
      <c r="AQ66" s="57">
        <v>88.875799999999998</v>
      </c>
      <c r="AR66" s="58">
        <v>26.441199999999998</v>
      </c>
      <c r="AS66" s="57">
        <v>5.2231139999999998</v>
      </c>
      <c r="AT66" s="57">
        <v>26.148914999999999</v>
      </c>
      <c r="AU66" s="57">
        <v>0.97140000000000004</v>
      </c>
      <c r="AV66" s="57">
        <v>1.1556999999999999</v>
      </c>
    </row>
    <row r="67" spans="1:48" s="63" customFormat="1" x14ac:dyDescent="0.25">
      <c r="A67" s="9">
        <v>49</v>
      </c>
      <c r="B67" s="9">
        <v>64</v>
      </c>
      <c r="C67" s="9">
        <v>1</v>
      </c>
      <c r="D67" s="9">
        <v>1.79</v>
      </c>
      <c r="E67" s="62">
        <v>67.7</v>
      </c>
      <c r="F67" s="9">
        <f t="shared" si="35"/>
        <v>21.129178240379517</v>
      </c>
      <c r="G67" s="9"/>
      <c r="H67" s="9"/>
      <c r="I67" s="9"/>
      <c r="J67" s="9"/>
      <c r="K67" s="9"/>
      <c r="L67" s="9">
        <v>1</v>
      </c>
      <c r="M67" s="57">
        <v>0</v>
      </c>
      <c r="N67" s="9">
        <v>1</v>
      </c>
      <c r="O67" s="9">
        <v>0</v>
      </c>
      <c r="P67" s="14">
        <v>15</v>
      </c>
      <c r="Q67" s="12">
        <f t="shared" si="36"/>
        <v>565.82000000000005</v>
      </c>
      <c r="R67" s="9">
        <v>480</v>
      </c>
      <c r="S67" s="12">
        <f t="shared" si="34"/>
        <v>84.832632285885964</v>
      </c>
      <c r="T67" s="9">
        <v>64</v>
      </c>
      <c r="U67" s="9">
        <v>98</v>
      </c>
      <c r="V67" s="9">
        <v>77</v>
      </c>
      <c r="W67" s="24">
        <f t="shared" si="37"/>
        <v>21</v>
      </c>
      <c r="X67" s="70">
        <f t="shared" si="38"/>
        <v>34</v>
      </c>
      <c r="Y67" s="70">
        <v>0</v>
      </c>
      <c r="Z67" s="9">
        <v>115</v>
      </c>
      <c r="AA67" s="9">
        <v>2.98</v>
      </c>
      <c r="AB67" s="9">
        <v>89</v>
      </c>
      <c r="AC67" s="9">
        <v>60</v>
      </c>
      <c r="AD67" s="9">
        <v>0</v>
      </c>
      <c r="AE67" s="9">
        <v>0</v>
      </c>
      <c r="AF67" s="9">
        <v>2</v>
      </c>
      <c r="AG67" s="57">
        <v>0</v>
      </c>
      <c r="AH67" s="9">
        <v>0</v>
      </c>
      <c r="AI67" s="9">
        <v>0</v>
      </c>
      <c r="AJ67" s="13"/>
      <c r="AK67" s="9">
        <v>0</v>
      </c>
      <c r="AL67" s="57">
        <v>0</v>
      </c>
      <c r="AM67" s="58">
        <v>999.54020000000003</v>
      </c>
      <c r="AN67" s="58">
        <v>15.4057</v>
      </c>
      <c r="AO67" s="58">
        <v>13.0747</v>
      </c>
      <c r="AP67" s="58">
        <v>4.4426230000000002</v>
      </c>
      <c r="AQ67" s="58">
        <v>44.693399999999997</v>
      </c>
      <c r="AR67" s="58"/>
      <c r="AS67" s="58">
        <v>9.2624420000000001</v>
      </c>
      <c r="AT67" s="58">
        <v>19.750374999999998</v>
      </c>
      <c r="AU67" s="58">
        <v>0.98650000000000004</v>
      </c>
      <c r="AV67" s="58">
        <v>1.58</v>
      </c>
    </row>
    <row r="68" spans="1:48" s="63" customFormat="1" x14ac:dyDescent="0.25">
      <c r="A68" s="9">
        <v>50</v>
      </c>
      <c r="B68" s="9">
        <v>72</v>
      </c>
      <c r="C68" s="9">
        <v>1</v>
      </c>
      <c r="D68" s="9">
        <v>1.58</v>
      </c>
      <c r="E68" s="9">
        <v>45.8</v>
      </c>
      <c r="F68" s="9">
        <f t="shared" si="35"/>
        <v>18.34641884313411</v>
      </c>
      <c r="G68" s="9"/>
      <c r="H68" s="9"/>
      <c r="I68" s="9"/>
      <c r="J68" s="11"/>
      <c r="K68" s="9"/>
      <c r="L68" s="9">
        <v>0</v>
      </c>
      <c r="M68" s="57">
        <v>0</v>
      </c>
      <c r="N68" s="9">
        <v>0</v>
      </c>
      <c r="O68" s="9">
        <v>1</v>
      </c>
      <c r="P68" s="14">
        <v>8</v>
      </c>
      <c r="Q68" s="12">
        <f t="shared" si="36"/>
        <v>551.05200000000002</v>
      </c>
      <c r="R68" s="9">
        <v>300</v>
      </c>
      <c r="S68" s="12">
        <f t="shared" si="34"/>
        <v>54.441323141917643</v>
      </c>
      <c r="T68" s="9">
        <v>68</v>
      </c>
      <c r="U68" s="9">
        <v>75</v>
      </c>
      <c r="V68" s="9">
        <v>69</v>
      </c>
      <c r="W68" s="24">
        <f t="shared" si="37"/>
        <v>6</v>
      </c>
      <c r="X68" s="70">
        <f t="shared" si="38"/>
        <v>7</v>
      </c>
      <c r="Y68" s="70">
        <v>0</v>
      </c>
      <c r="Z68" s="9">
        <v>105</v>
      </c>
      <c r="AA68" s="9">
        <v>1.73</v>
      </c>
      <c r="AB68" s="9">
        <v>78</v>
      </c>
      <c r="AC68" s="9">
        <v>57</v>
      </c>
      <c r="AD68" s="22">
        <v>0</v>
      </c>
      <c r="AE68" s="9">
        <v>1</v>
      </c>
      <c r="AF68" s="9">
        <v>0</v>
      </c>
      <c r="AG68" s="82">
        <v>0</v>
      </c>
      <c r="AH68" s="9">
        <v>0</v>
      </c>
      <c r="AI68" s="9">
        <v>0</v>
      </c>
      <c r="AJ68" s="13"/>
      <c r="AK68" s="9">
        <v>0</v>
      </c>
      <c r="AL68" s="57">
        <v>0</v>
      </c>
      <c r="AM68" s="57">
        <v>992.23509999999999</v>
      </c>
      <c r="AN68" s="57">
        <v>8.3214000000000006</v>
      </c>
      <c r="AO68" s="57">
        <v>10.8459</v>
      </c>
      <c r="AP68" s="57">
        <v>2.6534650000000002</v>
      </c>
      <c r="AQ68" s="57">
        <v>21.046600000000002</v>
      </c>
      <c r="AR68" s="58">
        <v>40.999299999999998</v>
      </c>
      <c r="AS68" s="57">
        <v>7.6836719999999996</v>
      </c>
      <c r="AT68" s="57">
        <v>8.9254029999999993</v>
      </c>
      <c r="AU68" s="57">
        <v>0.9899</v>
      </c>
      <c r="AV68" s="57">
        <v>1.8280000000000001</v>
      </c>
    </row>
    <row r="69" spans="1:48" s="63" customFormat="1" x14ac:dyDescent="0.25">
      <c r="A69" s="9">
        <v>51</v>
      </c>
      <c r="B69" s="9">
        <v>54</v>
      </c>
      <c r="C69" s="9">
        <v>0</v>
      </c>
      <c r="D69" s="22">
        <v>1.65</v>
      </c>
      <c r="E69" s="9">
        <v>71</v>
      </c>
      <c r="F69" s="9">
        <f t="shared" si="35"/>
        <v>26.078971533516992</v>
      </c>
      <c r="G69" s="9"/>
      <c r="H69" s="9"/>
      <c r="I69" s="9"/>
      <c r="J69" s="9"/>
      <c r="K69" s="9"/>
      <c r="L69" s="9">
        <v>0</v>
      </c>
      <c r="M69" s="57">
        <v>0</v>
      </c>
      <c r="N69" s="9">
        <v>0</v>
      </c>
      <c r="O69" s="9">
        <v>1</v>
      </c>
      <c r="P69" s="14">
        <v>6</v>
      </c>
      <c r="Q69" s="12">
        <f t="shared" si="36"/>
        <v>522.77700000000004</v>
      </c>
      <c r="R69" s="9">
        <v>538</v>
      </c>
      <c r="S69" s="12">
        <f t="shared" si="34"/>
        <v>102.91194907197523</v>
      </c>
      <c r="T69" s="9">
        <v>79</v>
      </c>
      <c r="U69" s="9">
        <v>108</v>
      </c>
      <c r="V69" s="9">
        <v>75</v>
      </c>
      <c r="W69" s="24">
        <f t="shared" si="37"/>
        <v>33</v>
      </c>
      <c r="X69" s="70">
        <f t="shared" si="38"/>
        <v>29</v>
      </c>
      <c r="Y69" s="70">
        <v>0</v>
      </c>
      <c r="Z69" s="61">
        <v>87.563701889236143</v>
      </c>
      <c r="AA69" s="61">
        <v>2.04</v>
      </c>
      <c r="AB69" s="61">
        <v>71.234024722396825</v>
      </c>
      <c r="AC69" s="61">
        <v>70</v>
      </c>
      <c r="AD69" s="57">
        <v>0</v>
      </c>
      <c r="AE69" s="9">
        <v>0</v>
      </c>
      <c r="AF69" s="9">
        <v>0</v>
      </c>
      <c r="AG69" s="57">
        <v>0</v>
      </c>
      <c r="AH69" s="9">
        <v>0</v>
      </c>
      <c r="AI69" s="9">
        <v>0</v>
      </c>
      <c r="AJ69" s="57"/>
      <c r="AK69" s="9">
        <v>0</v>
      </c>
      <c r="AL69" s="57">
        <v>0</v>
      </c>
      <c r="AM69" s="58">
        <v>923.23649999999998</v>
      </c>
      <c r="AN69" s="58">
        <v>21.7987</v>
      </c>
      <c r="AO69" s="58">
        <v>19.104399999999998</v>
      </c>
      <c r="AP69" s="58">
        <v>6.9459460000000002</v>
      </c>
      <c r="AQ69" s="58">
        <v>78.286900000000003</v>
      </c>
      <c r="AR69" s="58">
        <v>100.09950000000001</v>
      </c>
      <c r="AS69" s="58">
        <v>13.535501999999999</v>
      </c>
      <c r="AT69" s="58">
        <v>27.736252</v>
      </c>
      <c r="AU69" s="58">
        <v>1.0570999999999999</v>
      </c>
      <c r="AV69" s="58">
        <v>1.8248</v>
      </c>
    </row>
    <row r="70" spans="1:48" s="63" customFormat="1" x14ac:dyDescent="0.25">
      <c r="A70" s="9">
        <v>52</v>
      </c>
      <c r="B70" s="9">
        <v>76</v>
      </c>
      <c r="C70" s="9">
        <v>1</v>
      </c>
      <c r="D70" s="22">
        <v>1.61</v>
      </c>
      <c r="E70" s="9">
        <v>69</v>
      </c>
      <c r="F70" s="9">
        <f t="shared" si="35"/>
        <v>26.619343389529721</v>
      </c>
      <c r="G70" s="9"/>
      <c r="H70" s="9"/>
      <c r="I70" s="9"/>
      <c r="J70" s="9"/>
      <c r="K70" s="9"/>
      <c r="L70" s="9">
        <v>1</v>
      </c>
      <c r="M70" s="57">
        <v>0</v>
      </c>
      <c r="N70" s="9">
        <v>1</v>
      </c>
      <c r="O70" s="9">
        <v>1</v>
      </c>
      <c r="P70" s="14"/>
      <c r="Q70" s="12">
        <f t="shared" si="36"/>
        <v>543.66800000000001</v>
      </c>
      <c r="R70" s="9">
        <v>456</v>
      </c>
      <c r="S70" s="12">
        <f t="shared" si="34"/>
        <v>83.874717658571043</v>
      </c>
      <c r="T70" s="64">
        <v>90</v>
      </c>
      <c r="U70" s="64">
        <v>106</v>
      </c>
      <c r="V70" s="64">
        <v>77</v>
      </c>
      <c r="W70" s="24">
        <f t="shared" si="37"/>
        <v>29</v>
      </c>
      <c r="X70" s="70">
        <f t="shared" si="38"/>
        <v>16</v>
      </c>
      <c r="Y70" s="70">
        <v>1</v>
      </c>
      <c r="Z70" s="61">
        <v>92</v>
      </c>
      <c r="AA70" s="61">
        <v>2.96</v>
      </c>
      <c r="AB70" s="61">
        <v>50</v>
      </c>
      <c r="AC70" s="65">
        <v>54</v>
      </c>
      <c r="AD70" s="57">
        <v>0</v>
      </c>
      <c r="AE70" s="57">
        <v>0</v>
      </c>
      <c r="AF70" s="57">
        <v>0</v>
      </c>
      <c r="AG70" s="82">
        <v>0</v>
      </c>
      <c r="AH70" s="57"/>
      <c r="AI70" s="57"/>
      <c r="AJ70" s="57"/>
      <c r="AK70" s="57"/>
      <c r="AL70" s="57">
        <v>0</v>
      </c>
      <c r="AM70" s="83">
        <v>676.67110000000002</v>
      </c>
      <c r="AN70" s="83">
        <v>3.3833000000000002</v>
      </c>
      <c r="AO70" s="83">
        <v>2.4502999999999999</v>
      </c>
      <c r="AP70" s="83">
        <v>1.5202020000000001</v>
      </c>
      <c r="AQ70" s="83">
        <v>81.457499999999996</v>
      </c>
      <c r="AR70" s="58">
        <v>94.619500000000002</v>
      </c>
      <c r="AS70" s="83">
        <v>1.735555</v>
      </c>
      <c r="AT70" s="83">
        <v>4.4562309999999998</v>
      </c>
      <c r="AU70" s="83">
        <v>1.1255999999999999</v>
      </c>
      <c r="AV70" s="83">
        <v>1.7437</v>
      </c>
    </row>
    <row r="71" spans="1:48" s="63" customFormat="1" x14ac:dyDescent="0.25">
      <c r="A71" s="9">
        <v>53</v>
      </c>
      <c r="B71" s="9">
        <v>61</v>
      </c>
      <c r="C71" s="9">
        <v>1</v>
      </c>
      <c r="D71" s="22">
        <v>1.77</v>
      </c>
      <c r="E71" s="9">
        <v>77</v>
      </c>
      <c r="F71" s="9">
        <f t="shared" si="35"/>
        <v>24.577867151840145</v>
      </c>
      <c r="G71" s="22"/>
      <c r="H71" s="22"/>
      <c r="I71" s="22"/>
      <c r="J71" s="22"/>
      <c r="K71" s="22"/>
      <c r="L71" s="9">
        <v>0</v>
      </c>
      <c r="M71" s="57">
        <v>1</v>
      </c>
      <c r="N71" s="9">
        <v>1</v>
      </c>
      <c r="O71" s="9">
        <v>2</v>
      </c>
      <c r="P71" s="14"/>
      <c r="Q71" s="12">
        <f t="shared" si="36"/>
        <v>571.35800000000006</v>
      </c>
      <c r="R71" s="9">
        <v>432</v>
      </c>
      <c r="S71" s="12">
        <f t="shared" si="34"/>
        <v>75.609337753212515</v>
      </c>
      <c r="T71" s="64">
        <v>95</v>
      </c>
      <c r="U71" s="64">
        <v>131</v>
      </c>
      <c r="V71" s="64">
        <v>117</v>
      </c>
      <c r="W71" s="24">
        <f t="shared" si="37"/>
        <v>14</v>
      </c>
      <c r="X71" s="70">
        <f t="shared" si="38"/>
        <v>36</v>
      </c>
      <c r="Y71" s="70">
        <v>0</v>
      </c>
      <c r="Z71" s="61">
        <v>138</v>
      </c>
      <c r="AA71" s="61">
        <v>0.97</v>
      </c>
      <c r="AB71" s="61">
        <v>81</v>
      </c>
      <c r="AC71" s="65">
        <v>59</v>
      </c>
      <c r="AD71" s="9">
        <v>0</v>
      </c>
      <c r="AE71" s="34">
        <v>0</v>
      </c>
      <c r="AF71" s="34">
        <v>0</v>
      </c>
      <c r="AG71" s="57">
        <v>0</v>
      </c>
      <c r="AH71" s="34"/>
      <c r="AI71" s="34"/>
      <c r="AJ71" s="34"/>
      <c r="AK71" s="34"/>
      <c r="AL71" s="57">
        <v>1</v>
      </c>
      <c r="AM71" s="83">
        <v>826.23739999999998</v>
      </c>
      <c r="AN71" s="83">
        <v>18.7865</v>
      </c>
      <c r="AO71" s="83">
        <v>11.566800000000001</v>
      </c>
      <c r="AP71" s="83">
        <v>5.7916670000000003</v>
      </c>
      <c r="AQ71" s="83">
        <v>11.9085</v>
      </c>
      <c r="AR71" s="84">
        <v>45.265799999999999</v>
      </c>
      <c r="AS71" s="83">
        <v>8.1937440000000006</v>
      </c>
      <c r="AT71" s="83">
        <v>25.320193</v>
      </c>
      <c r="AU71" s="83">
        <v>1.0206</v>
      </c>
      <c r="AV71" s="83">
        <v>1.3869</v>
      </c>
    </row>
    <row r="72" spans="1:48" s="63" customFormat="1" x14ac:dyDescent="0.25">
      <c r="A72" s="9">
        <v>54</v>
      </c>
      <c r="B72" s="9">
        <v>60</v>
      </c>
      <c r="C72" s="9">
        <v>1</v>
      </c>
      <c r="D72" s="22">
        <v>1.75</v>
      </c>
      <c r="E72" s="9">
        <v>94</v>
      </c>
      <c r="F72" s="9">
        <f t="shared" si="35"/>
        <v>30.693877551020407</v>
      </c>
      <c r="G72" s="9"/>
      <c r="H72" s="9"/>
      <c r="I72" s="9"/>
      <c r="J72" s="9"/>
      <c r="K72" s="9"/>
      <c r="L72" s="9">
        <v>0</v>
      </c>
      <c r="M72" s="57">
        <v>1</v>
      </c>
      <c r="N72" s="9">
        <v>1</v>
      </c>
      <c r="O72" s="9">
        <v>1</v>
      </c>
      <c r="P72" s="14"/>
      <c r="Q72" s="12">
        <f t="shared" si="36"/>
        <v>573.20400000000006</v>
      </c>
      <c r="R72" s="9">
        <v>516</v>
      </c>
      <c r="S72" s="12">
        <f t="shared" si="34"/>
        <v>90.020306906441675</v>
      </c>
      <c r="T72" s="64">
        <v>102</v>
      </c>
      <c r="U72" s="64">
        <v>118</v>
      </c>
      <c r="V72" s="64">
        <v>116</v>
      </c>
      <c r="W72" s="24">
        <f t="shared" si="37"/>
        <v>2</v>
      </c>
      <c r="X72" s="70">
        <f t="shared" si="38"/>
        <v>16</v>
      </c>
      <c r="Y72" s="70">
        <v>0</v>
      </c>
      <c r="Z72" s="61">
        <v>76</v>
      </c>
      <c r="AA72" s="61">
        <v>2.4500000000000002</v>
      </c>
      <c r="AB72" s="61">
        <v>70</v>
      </c>
      <c r="AC72" s="65">
        <v>92</v>
      </c>
      <c r="AD72" s="22">
        <v>0</v>
      </c>
      <c r="AE72" s="13">
        <v>0</v>
      </c>
      <c r="AF72" s="13">
        <v>0</v>
      </c>
      <c r="AG72" s="82">
        <v>0</v>
      </c>
      <c r="AH72" s="13"/>
      <c r="AI72" s="13"/>
      <c r="AJ72" s="13"/>
      <c r="AK72" s="13"/>
      <c r="AL72" s="57">
        <v>1</v>
      </c>
      <c r="AM72" s="83">
        <v>579.91</v>
      </c>
      <c r="AN72" s="83">
        <v>2.9904000000000002</v>
      </c>
      <c r="AO72" s="83">
        <v>2.2151999999999998</v>
      </c>
      <c r="AP72" s="83">
        <v>1.6900580000000001</v>
      </c>
      <c r="AQ72" s="83">
        <v>88.764899999999997</v>
      </c>
      <c r="AR72" s="84" t="s">
        <v>51</v>
      </c>
      <c r="AS72" s="83">
        <v>1.5691539999999999</v>
      </c>
      <c r="AT72" s="83">
        <v>3.9334389999999999</v>
      </c>
      <c r="AU72" s="83">
        <v>1.0784</v>
      </c>
      <c r="AV72" s="83">
        <v>1.6528</v>
      </c>
    </row>
    <row r="73" spans="1:48" s="63" customFormat="1" x14ac:dyDescent="0.25">
      <c r="A73" s="9">
        <v>55</v>
      </c>
      <c r="B73" s="9">
        <v>65</v>
      </c>
      <c r="C73" s="9">
        <v>1</v>
      </c>
      <c r="D73" s="22">
        <v>1.7</v>
      </c>
      <c r="E73" s="9">
        <v>73</v>
      </c>
      <c r="F73" s="9">
        <f t="shared" si="35"/>
        <v>25.259515570934258</v>
      </c>
      <c r="G73" s="20"/>
      <c r="H73" s="20"/>
      <c r="I73" s="20"/>
      <c r="J73" s="20"/>
      <c r="K73" s="20"/>
      <c r="L73" s="9">
        <v>0</v>
      </c>
      <c r="M73" s="57">
        <v>0</v>
      </c>
      <c r="N73" s="9">
        <v>1</v>
      </c>
      <c r="O73" s="9">
        <v>2</v>
      </c>
      <c r="P73" s="14"/>
      <c r="Q73" s="12">
        <f t="shared" si="36"/>
        <v>563.97400000000005</v>
      </c>
      <c r="R73" s="9">
        <v>441</v>
      </c>
      <c r="S73" s="12">
        <f t="shared" si="34"/>
        <v>78.195094100082613</v>
      </c>
      <c r="T73" s="64">
        <v>85</v>
      </c>
      <c r="U73" s="64">
        <v>99</v>
      </c>
      <c r="V73" s="64">
        <v>92</v>
      </c>
      <c r="W73" s="24">
        <f t="shared" si="37"/>
        <v>7</v>
      </c>
      <c r="X73" s="70">
        <f t="shared" si="38"/>
        <v>14</v>
      </c>
      <c r="Y73" s="70">
        <v>0</v>
      </c>
      <c r="Z73" s="61">
        <v>77</v>
      </c>
      <c r="AA73" s="61">
        <v>1.64</v>
      </c>
      <c r="AB73" s="61">
        <v>53</v>
      </c>
      <c r="AC73" s="65">
        <v>69</v>
      </c>
      <c r="AD73" s="57">
        <v>0</v>
      </c>
      <c r="AE73" s="34">
        <v>0</v>
      </c>
      <c r="AF73" s="34">
        <v>0</v>
      </c>
      <c r="AG73" s="57">
        <v>0</v>
      </c>
      <c r="AH73" s="34"/>
      <c r="AI73" s="34"/>
      <c r="AJ73" s="34"/>
      <c r="AK73" s="34"/>
      <c r="AL73" s="57">
        <v>0</v>
      </c>
      <c r="AM73" s="83">
        <v>738.4692</v>
      </c>
      <c r="AN73" s="83">
        <v>14.5078</v>
      </c>
      <c r="AO73" s="83">
        <v>16.664999999999999</v>
      </c>
      <c r="AP73" s="83">
        <v>3.6111110000000002</v>
      </c>
      <c r="AQ73" s="83">
        <v>69.806399999999996</v>
      </c>
      <c r="AR73" s="84">
        <v>50.597200000000001</v>
      </c>
      <c r="AS73" s="83">
        <v>11.806756999999999</v>
      </c>
      <c r="AT73" s="83">
        <v>16.825444999999998</v>
      </c>
      <c r="AU73" s="83">
        <v>1.0226999999999999</v>
      </c>
      <c r="AV73" s="83">
        <v>1.5316000000000001</v>
      </c>
    </row>
    <row r="74" spans="1:48" s="63" customFormat="1" x14ac:dyDescent="0.25">
      <c r="A74" s="9">
        <v>56</v>
      </c>
      <c r="B74" s="9">
        <v>65</v>
      </c>
      <c r="C74" s="9">
        <v>1</v>
      </c>
      <c r="D74" s="22">
        <v>1.76</v>
      </c>
      <c r="E74" s="9">
        <v>102</v>
      </c>
      <c r="F74" s="9">
        <f t="shared" si="35"/>
        <v>32.928719008264466</v>
      </c>
      <c r="G74" s="22"/>
      <c r="H74" s="22"/>
      <c r="I74" s="22"/>
      <c r="J74" s="22"/>
      <c r="K74" s="22"/>
      <c r="L74" s="9">
        <v>1</v>
      </c>
      <c r="M74" s="57">
        <v>1</v>
      </c>
      <c r="N74" s="9">
        <v>1</v>
      </c>
      <c r="O74" s="9">
        <v>1</v>
      </c>
      <c r="P74" s="14"/>
      <c r="Q74" s="12">
        <f t="shared" si="36"/>
        <v>563.97400000000005</v>
      </c>
      <c r="R74" s="9">
        <v>416</v>
      </c>
      <c r="S74" s="12">
        <f t="shared" si="34"/>
        <v>73.762265636359118</v>
      </c>
      <c r="T74" s="64">
        <v>91</v>
      </c>
      <c r="U74" s="64">
        <v>101</v>
      </c>
      <c r="V74" s="64">
        <v>95</v>
      </c>
      <c r="W74" s="24">
        <f t="shared" si="37"/>
        <v>6</v>
      </c>
      <c r="X74" s="70">
        <f t="shared" si="38"/>
        <v>10</v>
      </c>
      <c r="Y74" s="70">
        <v>0</v>
      </c>
      <c r="Z74" s="61">
        <v>92</v>
      </c>
      <c r="AA74" s="61">
        <v>2.4</v>
      </c>
      <c r="AB74" s="61">
        <v>71</v>
      </c>
      <c r="AC74" s="65">
        <v>77</v>
      </c>
      <c r="AD74" s="57">
        <v>0</v>
      </c>
      <c r="AE74" s="34">
        <v>0</v>
      </c>
      <c r="AF74" s="34">
        <v>0</v>
      </c>
      <c r="AG74" s="82">
        <v>0</v>
      </c>
      <c r="AH74" s="34"/>
      <c r="AI74" s="34"/>
      <c r="AJ74" s="34"/>
      <c r="AK74" s="34"/>
      <c r="AL74" s="57">
        <v>1</v>
      </c>
      <c r="AM74" s="83">
        <v>717.48620000000005</v>
      </c>
      <c r="AN74" s="83">
        <v>4.9835000000000003</v>
      </c>
      <c r="AO74" s="83">
        <v>3.8883999999999999</v>
      </c>
      <c r="AP74" s="83">
        <v>2.1623929999999998</v>
      </c>
      <c r="AQ74" s="83">
        <v>60.095300000000002</v>
      </c>
      <c r="AR74" s="84" t="s">
        <v>52</v>
      </c>
      <c r="AS74" s="83">
        <v>2.7549769999999998</v>
      </c>
      <c r="AT74" s="83">
        <v>6.5007510000000002</v>
      </c>
      <c r="AU74" s="83">
        <v>1.0376000000000001</v>
      </c>
      <c r="AV74" s="83">
        <v>1.7605</v>
      </c>
    </row>
    <row r="75" spans="1:48" s="76" customFormat="1" x14ac:dyDescent="0.25">
      <c r="A75" s="75" t="s">
        <v>33</v>
      </c>
      <c r="B75" s="17">
        <f t="shared" ref="B75:U75" si="39">AVERAGE(B52:B74)</f>
        <v>64.956521739130437</v>
      </c>
      <c r="C75" s="17">
        <f t="shared" si="39"/>
        <v>0.69565217391304346</v>
      </c>
      <c r="D75" s="40">
        <f t="shared" si="39"/>
        <v>1.6604347826086956</v>
      </c>
      <c r="E75" s="17">
        <f t="shared" si="39"/>
        <v>71.743478260869566</v>
      </c>
      <c r="F75" s="17">
        <f t="shared" si="39"/>
        <v>25.913065481680455</v>
      </c>
      <c r="G75" s="17" t="e">
        <f t="shared" si="39"/>
        <v>#DIV/0!</v>
      </c>
      <c r="H75" s="17" t="e">
        <f t="shared" si="39"/>
        <v>#DIV/0!</v>
      </c>
      <c r="I75" s="17" t="e">
        <f t="shared" si="39"/>
        <v>#DIV/0!</v>
      </c>
      <c r="J75" s="17" t="e">
        <f t="shared" si="39"/>
        <v>#DIV/0!</v>
      </c>
      <c r="K75" s="17" t="e">
        <f t="shared" si="39"/>
        <v>#DIV/0!</v>
      </c>
      <c r="L75" s="17">
        <f t="shared" si="39"/>
        <v>0.39130434782608697</v>
      </c>
      <c r="M75" s="17">
        <f t="shared" si="39"/>
        <v>0.13043478260869565</v>
      </c>
      <c r="N75" s="17">
        <f t="shared" si="39"/>
        <v>0.39130434782608697</v>
      </c>
      <c r="O75" s="17">
        <f t="shared" si="39"/>
        <v>1.0869565217391304</v>
      </c>
      <c r="P75" s="17">
        <f t="shared" si="39"/>
        <v>11.222222222222221</v>
      </c>
      <c r="Q75" s="17">
        <f t="shared" si="39"/>
        <v>545.33595652173904</v>
      </c>
      <c r="R75" s="17">
        <f t="shared" si="39"/>
        <v>455.73913043478262</v>
      </c>
      <c r="S75" s="17">
        <f t="shared" si="39"/>
        <v>83.674340909590853</v>
      </c>
      <c r="T75" s="44">
        <f t="shared" si="39"/>
        <v>78.304347826086953</v>
      </c>
      <c r="U75" s="44">
        <f t="shared" si="39"/>
        <v>104.73913043478261</v>
      </c>
      <c r="V75" s="44">
        <f>AVERAGE(V52:V74)</f>
        <v>86.285714285714292</v>
      </c>
      <c r="W75" s="44">
        <f t="shared" ref="W75" si="40">AVERAGE(W52:W74)</f>
        <v>19.571428571428573</v>
      </c>
      <c r="X75" s="44">
        <f>AVERAGE(X52:X74)</f>
        <v>26.434782608695652</v>
      </c>
      <c r="Y75" s="17"/>
      <c r="Z75" s="40">
        <f t="shared" ref="Z75:AC75" si="41">AVERAGE(Z52:Z74)</f>
        <v>101.32374535133332</v>
      </c>
      <c r="AA75" s="40">
        <f t="shared" si="41"/>
        <v>1.9982608695652175</v>
      </c>
      <c r="AB75" s="40">
        <f t="shared" si="41"/>
        <v>70.359378549008781</v>
      </c>
      <c r="AC75" s="40">
        <f t="shared" si="41"/>
        <v>62.826086956521742</v>
      </c>
      <c r="AM75" s="44">
        <f>AVERAGE(AM52:AM74)</f>
        <v>799.57901739130432</v>
      </c>
      <c r="AN75" s="44">
        <f t="shared" ref="AN75" si="42">AVERAGE(AN52:AN74)</f>
        <v>16.041291304347826</v>
      </c>
      <c r="AO75" s="44">
        <f t="shared" ref="AO75" si="43">AVERAGE(AO52:AO74)</f>
        <v>12.607317391304345</v>
      </c>
      <c r="AP75" s="44">
        <f t="shared" ref="AP75" si="44">AVERAGE(AP52:AP74)</f>
        <v>4.5255673913043468</v>
      </c>
      <c r="AQ75" s="44">
        <f t="shared" ref="AQ75" si="45">AVERAGE(AQ52:AQ74)</f>
        <v>61.417030434782596</v>
      </c>
      <c r="AR75" s="44">
        <f t="shared" ref="AR75" si="46">AVERAGE(AR52:AR74)</f>
        <v>84.28030714285714</v>
      </c>
      <c r="AS75" s="44">
        <f t="shared" ref="AS75" si="47">AVERAGE(AS52:AS74)</f>
        <v>8.9553918695652186</v>
      </c>
      <c r="AT75" s="44">
        <f t="shared" ref="AT75" si="48">AVERAGE(AT52:AT74)</f>
        <v>23.594210434782607</v>
      </c>
      <c r="AU75" s="44">
        <f t="shared" ref="AU75" si="49">AVERAGE(AU52:AU74)</f>
        <v>1.0282521739130435</v>
      </c>
      <c r="AV75" s="44">
        <f t="shared" ref="AV75" si="50">AVERAGE(AV52:AV74)</f>
        <v>1.6384826086956521</v>
      </c>
    </row>
    <row r="76" spans="1:48" s="78" customFormat="1" x14ac:dyDescent="0.25">
      <c r="A76" s="77" t="s">
        <v>34</v>
      </c>
      <c r="B76" s="18">
        <f t="shared" ref="B76:X76" si="51">STDEV(B52:B74)</f>
        <v>6.8322647707208644</v>
      </c>
      <c r="C76" s="18">
        <f t="shared" si="51"/>
        <v>0.4704719688969648</v>
      </c>
      <c r="D76" s="41">
        <f t="shared" si="51"/>
        <v>7.4313724467750725E-2</v>
      </c>
      <c r="E76" s="18">
        <f t="shared" si="51"/>
        <v>15.457002710950274</v>
      </c>
      <c r="F76" s="18">
        <f t="shared" si="51"/>
        <v>4.7029489712263226</v>
      </c>
      <c r="G76" s="18" t="e">
        <f t="shared" si="51"/>
        <v>#DIV/0!</v>
      </c>
      <c r="H76" s="18" t="e">
        <f t="shared" si="51"/>
        <v>#DIV/0!</v>
      </c>
      <c r="I76" s="18" t="e">
        <f t="shared" si="51"/>
        <v>#DIV/0!</v>
      </c>
      <c r="J76" s="18" t="e">
        <f t="shared" si="51"/>
        <v>#DIV/0!</v>
      </c>
      <c r="K76" s="18" t="e">
        <f t="shared" si="51"/>
        <v>#DIV/0!</v>
      </c>
      <c r="L76" s="18">
        <f t="shared" si="51"/>
        <v>0.49901087934784533</v>
      </c>
      <c r="M76" s="18">
        <f t="shared" si="51"/>
        <v>0.34435022157509093</v>
      </c>
      <c r="N76" s="18">
        <f t="shared" si="51"/>
        <v>0.49901087934784533</v>
      </c>
      <c r="O76" s="18">
        <f t="shared" si="51"/>
        <v>0.84815540376325271</v>
      </c>
      <c r="P76" s="18">
        <f t="shared" si="51"/>
        <v>7.6046081660712233</v>
      </c>
      <c r="Q76" s="18">
        <f t="shared" si="51"/>
        <v>25.868710192885132</v>
      </c>
      <c r="R76" s="18">
        <f t="shared" si="51"/>
        <v>77.270020877971817</v>
      </c>
      <c r="S76" s="18">
        <f t="shared" si="51"/>
        <v>14.309392748203489</v>
      </c>
      <c r="T76" s="45">
        <f t="shared" si="51"/>
        <v>12.152196893075038</v>
      </c>
      <c r="U76" s="45">
        <f t="shared" si="51"/>
        <v>16.602895123508244</v>
      </c>
      <c r="V76" s="45">
        <f t="shared" si="51"/>
        <v>15.840274167901436</v>
      </c>
      <c r="W76" s="45">
        <f t="shared" si="51"/>
        <v>10.89757509068613</v>
      </c>
      <c r="X76" s="45">
        <f t="shared" si="51"/>
        <v>13.439514625152347</v>
      </c>
      <c r="Y76" s="18"/>
      <c r="Z76" s="41">
        <f t="shared" ref="Z76:AC76" si="52">STDEV(Z52:Z74)</f>
        <v>21.711453235017224</v>
      </c>
      <c r="AA76" s="41">
        <f t="shared" si="52"/>
        <v>0.71352296372495616</v>
      </c>
      <c r="AB76" s="41">
        <f t="shared" si="52"/>
        <v>13.754314590294943</v>
      </c>
      <c r="AC76" s="41">
        <f t="shared" si="52"/>
        <v>10.438792049209527</v>
      </c>
      <c r="AM76" s="45">
        <f t="shared" ref="AM76:AV76" si="53">STDEV(AM52:AM74)</f>
        <v>125.60313425717517</v>
      </c>
      <c r="AN76" s="45">
        <f t="shared" si="53"/>
        <v>7.8132250559788341</v>
      </c>
      <c r="AO76" s="45">
        <f t="shared" si="53"/>
        <v>5.5034809942643816</v>
      </c>
      <c r="AP76" s="45">
        <f t="shared" si="53"/>
        <v>1.7190624102368017</v>
      </c>
      <c r="AQ76" s="45">
        <f t="shared" si="53"/>
        <v>24.09451449124008</v>
      </c>
      <c r="AR76" s="45">
        <f t="shared" si="53"/>
        <v>64.274868581303181</v>
      </c>
      <c r="AS76" s="45">
        <f t="shared" si="53"/>
        <v>3.9279974177280472</v>
      </c>
      <c r="AT76" s="45">
        <f t="shared" si="53"/>
        <v>19.135886060811632</v>
      </c>
      <c r="AU76" s="45">
        <f t="shared" si="53"/>
        <v>0.12641328278009983</v>
      </c>
      <c r="AV76" s="45">
        <f t="shared" si="53"/>
        <v>0.39377502650876139</v>
      </c>
    </row>
    <row r="77" spans="1:48" x14ac:dyDescent="0.25">
      <c r="A77" s="13"/>
      <c r="B77" s="13"/>
      <c r="C77" s="13"/>
      <c r="D77" s="13"/>
      <c r="E77" s="13"/>
      <c r="F77" s="13"/>
      <c r="G77" s="13"/>
      <c r="H77" s="9"/>
      <c r="I77" s="13"/>
      <c r="J77" s="13"/>
      <c r="K77" s="13"/>
      <c r="O77" s="25"/>
      <c r="P77" s="21"/>
      <c r="Q77" s="12"/>
      <c r="Z77" s="73"/>
      <c r="AA77" s="73"/>
      <c r="AB77" s="73"/>
      <c r="AC77" s="73"/>
    </row>
    <row r="78" spans="1:48" s="89" customFormat="1" ht="20.25" x14ac:dyDescent="0.3">
      <c r="A78" s="86" t="s">
        <v>61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</row>
    <row r="79" spans="1:48" ht="15.75" customHeight="1" x14ac:dyDescent="0.25">
      <c r="A79" s="106" t="s">
        <v>59</v>
      </c>
      <c r="B79" s="109" t="s">
        <v>0</v>
      </c>
      <c r="C79" s="110"/>
      <c r="D79" s="110"/>
      <c r="E79" s="110"/>
      <c r="F79" s="110"/>
      <c r="G79" s="113" t="s">
        <v>1</v>
      </c>
      <c r="H79" s="114"/>
      <c r="I79" s="114"/>
      <c r="J79" s="114"/>
      <c r="K79" s="114"/>
      <c r="L79" s="114"/>
      <c r="M79" s="114"/>
      <c r="N79" s="114"/>
      <c r="O79" s="115" t="s">
        <v>56</v>
      </c>
      <c r="P79" s="116"/>
      <c r="Q79" s="117" t="s">
        <v>3</v>
      </c>
      <c r="R79" s="117"/>
      <c r="S79" s="117"/>
      <c r="T79" s="42"/>
      <c r="U79" s="42"/>
      <c r="V79" s="42"/>
      <c r="W79" s="42"/>
      <c r="X79" s="42"/>
      <c r="Y79" s="42"/>
      <c r="Z79" s="93"/>
      <c r="AA79" s="93"/>
      <c r="AB79" s="93"/>
      <c r="AC79" s="93"/>
      <c r="AD79" s="95" t="s">
        <v>4</v>
      </c>
      <c r="AE79" s="96"/>
      <c r="AF79" s="96"/>
      <c r="AG79" s="96"/>
      <c r="AH79" s="96"/>
      <c r="AI79" s="96"/>
      <c r="AJ79" s="96"/>
      <c r="AK79" s="96"/>
      <c r="AL79" s="90"/>
      <c r="AM79" s="97"/>
      <c r="AN79" s="98"/>
      <c r="AO79" s="98"/>
      <c r="AP79" s="98"/>
      <c r="AQ79" s="98"/>
      <c r="AR79" s="98"/>
      <c r="AS79" s="98"/>
      <c r="AT79" s="98"/>
      <c r="AU79" s="98"/>
      <c r="AV79" s="98"/>
    </row>
    <row r="80" spans="1:48" x14ac:dyDescent="0.25">
      <c r="A80" s="107"/>
      <c r="B80" s="111"/>
      <c r="C80" s="112"/>
      <c r="D80" s="112"/>
      <c r="E80" s="112"/>
      <c r="F80" s="112"/>
      <c r="G80" s="99"/>
      <c r="H80" s="100"/>
      <c r="I80" s="100"/>
      <c r="J80" s="100"/>
      <c r="K80" s="100"/>
      <c r="L80" s="100"/>
      <c r="M80" s="100"/>
      <c r="N80" s="100"/>
      <c r="O80" s="101"/>
      <c r="P80" s="102"/>
      <c r="Q80" s="103"/>
      <c r="R80" s="103"/>
      <c r="S80" s="103"/>
      <c r="T80" s="43"/>
      <c r="U80" s="43"/>
      <c r="V80" s="43"/>
      <c r="W80" s="43"/>
      <c r="X80" s="43"/>
      <c r="Y80" s="43"/>
      <c r="Z80" s="94"/>
      <c r="AA80" s="94"/>
      <c r="AB80" s="94"/>
      <c r="AC80" s="94"/>
      <c r="AD80" s="95"/>
      <c r="AE80" s="96"/>
      <c r="AF80" s="96"/>
      <c r="AG80" s="96"/>
      <c r="AH80" s="96"/>
      <c r="AI80" s="96"/>
      <c r="AJ80" s="96"/>
      <c r="AK80" s="96"/>
      <c r="AL80" s="91"/>
      <c r="AM80" s="104" t="s">
        <v>54</v>
      </c>
      <c r="AN80" s="105"/>
      <c r="AO80" s="105"/>
      <c r="AP80" s="105"/>
      <c r="AQ80" s="105"/>
      <c r="AR80" s="105"/>
      <c r="AS80" s="105"/>
      <c r="AT80" s="105"/>
      <c r="AU80" s="105"/>
      <c r="AV80" s="105"/>
    </row>
    <row r="81" spans="1:48" ht="47.25" x14ac:dyDescent="0.3">
      <c r="A81" s="108"/>
      <c r="B81" s="47" t="s">
        <v>5</v>
      </c>
      <c r="C81" s="46" t="s">
        <v>9</v>
      </c>
      <c r="D81" s="1" t="s">
        <v>6</v>
      </c>
      <c r="E81" s="1" t="s">
        <v>7</v>
      </c>
      <c r="F81" s="47" t="s">
        <v>8</v>
      </c>
      <c r="G81" s="2" t="s">
        <v>10</v>
      </c>
      <c r="H81" s="2" t="s">
        <v>11</v>
      </c>
      <c r="I81" s="2" t="s">
        <v>12</v>
      </c>
      <c r="J81" s="3" t="s">
        <v>13</v>
      </c>
      <c r="K81" s="3" t="s">
        <v>14</v>
      </c>
      <c r="L81" s="3" t="s">
        <v>15</v>
      </c>
      <c r="M81" s="3" t="s">
        <v>16</v>
      </c>
      <c r="N81" s="3" t="s">
        <v>17</v>
      </c>
      <c r="O81" s="53" t="s">
        <v>44</v>
      </c>
      <c r="P81" s="54" t="s">
        <v>2</v>
      </c>
      <c r="Q81" s="55" t="s">
        <v>18</v>
      </c>
      <c r="R81" s="55" t="s">
        <v>19</v>
      </c>
      <c r="S81" s="55" t="s">
        <v>20</v>
      </c>
      <c r="T81" s="55" t="s">
        <v>46</v>
      </c>
      <c r="U81" s="55" t="s">
        <v>48</v>
      </c>
      <c r="V81" s="55" t="s">
        <v>47</v>
      </c>
      <c r="W81" s="55" t="s">
        <v>49</v>
      </c>
      <c r="X81" s="55" t="s">
        <v>53</v>
      </c>
      <c r="Y81" s="55" t="s">
        <v>65</v>
      </c>
      <c r="Z81" s="56" t="s">
        <v>21</v>
      </c>
      <c r="AA81" s="56" t="s">
        <v>22</v>
      </c>
      <c r="AB81" s="56" t="s">
        <v>23</v>
      </c>
      <c r="AC81" s="56" t="s">
        <v>24</v>
      </c>
      <c r="AD81" s="1" t="s">
        <v>25</v>
      </c>
      <c r="AE81" s="47" t="s">
        <v>26</v>
      </c>
      <c r="AF81" s="47" t="s">
        <v>27</v>
      </c>
      <c r="AG81" s="1" t="s">
        <v>28</v>
      </c>
      <c r="AH81" s="1" t="s">
        <v>29</v>
      </c>
      <c r="AI81" s="1" t="s">
        <v>30</v>
      </c>
      <c r="AJ81" s="1" t="s">
        <v>31</v>
      </c>
      <c r="AK81" s="1" t="s">
        <v>32</v>
      </c>
      <c r="AL81" s="8" t="s">
        <v>62</v>
      </c>
      <c r="AM81" s="85" t="s">
        <v>35</v>
      </c>
      <c r="AN81" s="85" t="s">
        <v>36</v>
      </c>
      <c r="AO81" s="85" t="s">
        <v>37</v>
      </c>
      <c r="AP81" s="85" t="s">
        <v>38</v>
      </c>
      <c r="AQ81" s="85" t="s">
        <v>39</v>
      </c>
      <c r="AR81" s="85" t="s">
        <v>50</v>
      </c>
      <c r="AS81" s="85" t="s">
        <v>40</v>
      </c>
      <c r="AT81" s="85" t="s">
        <v>41</v>
      </c>
      <c r="AU81" s="85" t="s">
        <v>42</v>
      </c>
      <c r="AV81" s="85" t="s">
        <v>43</v>
      </c>
    </row>
    <row r="82" spans="1:48" s="63" customFormat="1" x14ac:dyDescent="0.25">
      <c r="A82" s="9">
        <v>57</v>
      </c>
      <c r="B82" s="9">
        <v>58</v>
      </c>
      <c r="C82" s="9">
        <v>0</v>
      </c>
      <c r="D82" s="9">
        <v>1.45</v>
      </c>
      <c r="E82" s="9">
        <v>81</v>
      </c>
      <c r="F82" s="92">
        <f t="shared" ref="F82:F102" si="54">E82/(D82*D82)</f>
        <v>38.525564803804997</v>
      </c>
      <c r="G82" s="22"/>
      <c r="H82" s="22"/>
      <c r="I82" s="22"/>
      <c r="J82" s="22"/>
      <c r="K82" s="51"/>
      <c r="L82" s="9">
        <v>1</v>
      </c>
      <c r="M82" s="9">
        <v>0</v>
      </c>
      <c r="N82" s="9">
        <v>0</v>
      </c>
      <c r="O82" s="9">
        <v>1</v>
      </c>
      <c r="P82" s="14">
        <v>16</v>
      </c>
      <c r="Q82" s="12">
        <f>622.461-(1.846*B82)+(61.503*C82)</f>
        <v>515.39300000000003</v>
      </c>
      <c r="R82" s="9">
        <v>590</v>
      </c>
      <c r="S82" s="12">
        <f t="shared" ref="S82:S102" si="55">(R82/Q82)*100</f>
        <v>114.47574957362635</v>
      </c>
      <c r="T82" s="9">
        <v>97</v>
      </c>
      <c r="U82" s="9">
        <v>121</v>
      </c>
      <c r="V82" s="9">
        <v>103</v>
      </c>
      <c r="W82" s="24">
        <f t="shared" ref="W82" si="56">U82-V82</f>
        <v>18</v>
      </c>
      <c r="X82" s="70">
        <f t="shared" ref="X82" si="57">U82-T82</f>
        <v>24</v>
      </c>
      <c r="Y82" s="9">
        <v>0</v>
      </c>
      <c r="Z82" s="9">
        <v>73</v>
      </c>
      <c r="AA82" s="9">
        <v>0.75</v>
      </c>
      <c r="AB82" s="9">
        <v>45</v>
      </c>
      <c r="AC82" s="9">
        <v>51</v>
      </c>
      <c r="AD82" s="34"/>
      <c r="AE82" s="34"/>
      <c r="AF82" s="34"/>
      <c r="AG82" s="34"/>
      <c r="AH82" s="34"/>
      <c r="AI82" s="34"/>
      <c r="AJ82" s="34"/>
      <c r="AK82" s="34"/>
      <c r="AL82" s="34"/>
      <c r="AM82" s="58">
        <v>810.09289999999999</v>
      </c>
      <c r="AN82" s="58">
        <v>22.6264</v>
      </c>
      <c r="AO82" s="58">
        <v>19.262799999999999</v>
      </c>
      <c r="AP82" s="58">
        <v>6.9230770000000001</v>
      </c>
      <c r="AQ82" s="58">
        <v>62.312899999999999</v>
      </c>
      <c r="AR82" s="52">
        <v>511.505</v>
      </c>
      <c r="AS82" s="58">
        <v>13.646436</v>
      </c>
      <c r="AT82" s="58">
        <v>28.971730000000001</v>
      </c>
      <c r="AU82" s="58">
        <v>0.99180000000000001</v>
      </c>
      <c r="AV82" s="58">
        <v>1.5570999999999999</v>
      </c>
    </row>
    <row r="83" spans="1:48" s="63" customFormat="1" x14ac:dyDescent="0.25">
      <c r="A83" s="9">
        <v>58</v>
      </c>
      <c r="B83" s="9">
        <v>73</v>
      </c>
      <c r="C83" s="9">
        <v>1</v>
      </c>
      <c r="D83" s="9">
        <v>1.6</v>
      </c>
      <c r="E83" s="62">
        <v>50.9</v>
      </c>
      <c r="F83" s="92">
        <f t="shared" si="54"/>
        <v>19.882812499999996</v>
      </c>
      <c r="G83" s="9"/>
      <c r="H83" s="9"/>
      <c r="I83" s="9"/>
      <c r="J83" s="9"/>
      <c r="K83" s="9"/>
      <c r="L83" s="9">
        <v>0</v>
      </c>
      <c r="M83" s="9">
        <v>0</v>
      </c>
      <c r="N83" s="9">
        <v>0</v>
      </c>
      <c r="O83" s="9">
        <v>3</v>
      </c>
      <c r="P83" s="14">
        <v>15</v>
      </c>
      <c r="Q83" s="12">
        <f t="shared" ref="Q83:Q101" si="58">622.461-(1.846*B83)+(61.503*C83)</f>
        <v>549.20600000000002</v>
      </c>
      <c r="R83" s="9">
        <v>390</v>
      </c>
      <c r="S83" s="12">
        <f t="shared" si="55"/>
        <v>71.011605845529729</v>
      </c>
      <c r="T83" s="9">
        <v>96</v>
      </c>
      <c r="U83" s="9">
        <v>114</v>
      </c>
      <c r="V83" s="9">
        <v>104</v>
      </c>
      <c r="W83" s="24">
        <f t="shared" ref="W83:W102" si="59">U83-V83</f>
        <v>10</v>
      </c>
      <c r="X83" s="70">
        <f t="shared" ref="X83:X102" si="60">U83-T83</f>
        <v>18</v>
      </c>
      <c r="Y83" s="9">
        <v>0</v>
      </c>
      <c r="Z83" s="9">
        <v>64</v>
      </c>
      <c r="AA83" s="9">
        <v>0.71</v>
      </c>
      <c r="AB83" s="9">
        <v>36</v>
      </c>
      <c r="AC83" s="9">
        <v>43</v>
      </c>
      <c r="AD83" s="13"/>
      <c r="AE83" s="13"/>
      <c r="AF83" s="13"/>
      <c r="AG83" s="13"/>
      <c r="AH83" s="13"/>
      <c r="AI83" s="13"/>
      <c r="AJ83" s="13"/>
      <c r="AK83" s="13"/>
      <c r="AL83" s="13"/>
      <c r="AM83" s="58">
        <v>642.67529999999999</v>
      </c>
      <c r="AN83" s="58">
        <v>8.0509000000000004</v>
      </c>
      <c r="AO83" s="58">
        <v>4.7641</v>
      </c>
      <c r="AP83" s="58">
        <v>1.844311</v>
      </c>
      <c r="AQ83" s="58">
        <v>83.791300000000007</v>
      </c>
      <c r="AR83" s="52">
        <v>10.2439</v>
      </c>
      <c r="AS83" s="58">
        <v>3.374285</v>
      </c>
      <c r="AT83" s="58">
        <v>10.885497000000001</v>
      </c>
      <c r="AU83" s="58">
        <v>1.0949</v>
      </c>
      <c r="AV83" s="58">
        <v>1.4197</v>
      </c>
    </row>
    <row r="84" spans="1:48" s="63" customFormat="1" x14ac:dyDescent="0.25">
      <c r="A84" s="9">
        <v>59</v>
      </c>
      <c r="B84" s="9">
        <v>67</v>
      </c>
      <c r="C84" s="9">
        <v>1</v>
      </c>
      <c r="D84" s="9">
        <v>1.74</v>
      </c>
      <c r="E84" s="62">
        <v>77.900000000000006</v>
      </c>
      <c r="F84" s="92">
        <f t="shared" si="54"/>
        <v>25.729951116395828</v>
      </c>
      <c r="G84" s="9"/>
      <c r="H84" s="9"/>
      <c r="I84" s="9"/>
      <c r="J84" s="9"/>
      <c r="K84" s="9"/>
      <c r="L84" s="9">
        <v>1</v>
      </c>
      <c r="M84" s="9">
        <v>0</v>
      </c>
      <c r="N84" s="9">
        <v>0</v>
      </c>
      <c r="O84" s="9">
        <v>2</v>
      </c>
      <c r="P84" s="14">
        <v>17</v>
      </c>
      <c r="Q84" s="12">
        <f t="shared" si="58"/>
        <v>560.28200000000004</v>
      </c>
      <c r="R84" s="9">
        <v>303</v>
      </c>
      <c r="S84" s="12">
        <f t="shared" si="55"/>
        <v>54.079909759728132</v>
      </c>
      <c r="T84" s="9">
        <v>81</v>
      </c>
      <c r="U84" s="9">
        <v>107</v>
      </c>
      <c r="V84" s="9">
        <v>79</v>
      </c>
      <c r="W84" s="24">
        <f t="shared" si="59"/>
        <v>28</v>
      </c>
      <c r="X84" s="70">
        <f t="shared" si="60"/>
        <v>26</v>
      </c>
      <c r="Y84" s="9">
        <v>0</v>
      </c>
      <c r="Z84" s="9">
        <v>78</v>
      </c>
      <c r="AA84" s="9">
        <v>1.3</v>
      </c>
      <c r="AB84" s="9">
        <v>43</v>
      </c>
      <c r="AC84" s="9">
        <v>42</v>
      </c>
      <c r="AD84" s="13"/>
      <c r="AE84" s="13"/>
      <c r="AF84" s="13"/>
      <c r="AG84" s="13"/>
      <c r="AH84" s="13"/>
      <c r="AI84" s="13"/>
      <c r="AJ84" s="13"/>
      <c r="AK84" s="13"/>
      <c r="AL84" s="13"/>
      <c r="AM84" s="58">
        <v>802.68010000000004</v>
      </c>
      <c r="AN84" s="58">
        <v>36.089799999999997</v>
      </c>
      <c r="AO84" s="58">
        <v>19.9269</v>
      </c>
      <c r="AP84" s="58">
        <v>10.333333</v>
      </c>
      <c r="AQ84" s="58">
        <v>94.375900000000001</v>
      </c>
      <c r="AR84" s="58">
        <v>94.995000000000005</v>
      </c>
      <c r="AS84" s="58">
        <v>14.116237999999999</v>
      </c>
      <c r="AT84" s="58">
        <v>49.111074000000002</v>
      </c>
      <c r="AU84" s="58">
        <v>0.83140000000000003</v>
      </c>
      <c r="AV84" s="58">
        <v>1.0497000000000001</v>
      </c>
    </row>
    <row r="85" spans="1:48" s="63" customFormat="1" x14ac:dyDescent="0.25">
      <c r="A85" s="9">
        <v>60</v>
      </c>
      <c r="B85" s="9">
        <v>66</v>
      </c>
      <c r="C85" s="9">
        <v>0</v>
      </c>
      <c r="D85" s="9">
        <v>1.56</v>
      </c>
      <c r="E85" s="62">
        <v>63.5</v>
      </c>
      <c r="F85" s="92">
        <f t="shared" si="54"/>
        <v>26.093030900723207</v>
      </c>
      <c r="G85" s="9"/>
      <c r="H85" s="9"/>
      <c r="I85" s="9"/>
      <c r="J85" s="9"/>
      <c r="K85" s="9"/>
      <c r="L85" s="9">
        <v>0</v>
      </c>
      <c r="M85" s="57">
        <v>0</v>
      </c>
      <c r="N85" s="9">
        <v>0</v>
      </c>
      <c r="O85" s="9">
        <v>2</v>
      </c>
      <c r="P85" s="14">
        <v>12</v>
      </c>
      <c r="Q85" s="12">
        <f t="shared" si="58"/>
        <v>500.625</v>
      </c>
      <c r="R85" s="9">
        <v>120</v>
      </c>
      <c r="S85" s="12">
        <f t="shared" si="55"/>
        <v>23.970037453183522</v>
      </c>
      <c r="T85" s="9">
        <v>100</v>
      </c>
      <c r="U85" s="9">
        <v>118</v>
      </c>
      <c r="V85" s="9">
        <v>115</v>
      </c>
      <c r="W85" s="24">
        <f t="shared" si="59"/>
        <v>3</v>
      </c>
      <c r="X85" s="70">
        <f t="shared" si="60"/>
        <v>18</v>
      </c>
      <c r="Y85" s="9">
        <v>0</v>
      </c>
      <c r="Z85" s="9">
        <v>82</v>
      </c>
      <c r="AA85" s="9">
        <v>0.87</v>
      </c>
      <c r="AB85" s="9">
        <v>45</v>
      </c>
      <c r="AC85" s="9">
        <v>46</v>
      </c>
      <c r="AD85" s="13"/>
      <c r="AE85" s="13"/>
      <c r="AF85" s="13"/>
      <c r="AG85" s="13"/>
      <c r="AH85" s="13"/>
      <c r="AI85" s="13"/>
      <c r="AJ85" s="13"/>
      <c r="AK85" s="13"/>
      <c r="AL85" s="13"/>
      <c r="AM85" s="57">
        <v>837.23810000000003</v>
      </c>
      <c r="AN85" s="57">
        <v>30.290099999999999</v>
      </c>
      <c r="AO85" s="57">
        <v>23.1999</v>
      </c>
      <c r="AP85" s="57">
        <v>10.333333</v>
      </c>
      <c r="AQ85" s="57">
        <v>52.788600000000002</v>
      </c>
      <c r="AR85" s="52">
        <v>334.22160000000002</v>
      </c>
      <c r="AS85" s="57">
        <v>16.434370000000001</v>
      </c>
      <c r="AT85" s="57">
        <v>39.635759999999998</v>
      </c>
      <c r="AU85" s="57">
        <v>1.0121</v>
      </c>
      <c r="AV85" s="57">
        <v>1.5145</v>
      </c>
    </row>
    <row r="86" spans="1:48" s="63" customFormat="1" x14ac:dyDescent="0.25">
      <c r="A86" s="9">
        <v>61</v>
      </c>
      <c r="B86" s="9">
        <v>75</v>
      </c>
      <c r="C86" s="9">
        <v>1</v>
      </c>
      <c r="D86" s="9">
        <v>1.6</v>
      </c>
      <c r="E86" s="9">
        <v>69</v>
      </c>
      <c r="F86" s="92">
        <f t="shared" si="54"/>
        <v>26.953124999999996</v>
      </c>
      <c r="G86" s="9"/>
      <c r="H86" s="9"/>
      <c r="I86" s="9"/>
      <c r="J86" s="9"/>
      <c r="K86" s="9"/>
      <c r="L86" s="9">
        <v>1</v>
      </c>
      <c r="M86" s="57">
        <v>0</v>
      </c>
      <c r="N86" s="9">
        <v>0</v>
      </c>
      <c r="O86" s="9">
        <v>3</v>
      </c>
      <c r="P86" s="14">
        <v>19</v>
      </c>
      <c r="Q86" s="12">
        <f t="shared" si="58"/>
        <v>545.51400000000001</v>
      </c>
      <c r="R86" s="9">
        <v>484</v>
      </c>
      <c r="S86" s="12">
        <f t="shared" si="55"/>
        <v>88.723662454125829</v>
      </c>
      <c r="T86" s="9">
        <v>77</v>
      </c>
      <c r="U86" s="9">
        <v>131</v>
      </c>
      <c r="V86" s="9">
        <v>103</v>
      </c>
      <c r="W86" s="24">
        <f t="shared" si="59"/>
        <v>28</v>
      </c>
      <c r="X86" s="70">
        <f t="shared" si="60"/>
        <v>54</v>
      </c>
      <c r="Y86" s="9">
        <v>0</v>
      </c>
      <c r="Z86" s="9">
        <v>68</v>
      </c>
      <c r="AA86" s="9">
        <v>0.95</v>
      </c>
      <c r="AB86" s="9">
        <v>47</v>
      </c>
      <c r="AC86" s="9">
        <v>40</v>
      </c>
      <c r="AD86" s="13"/>
      <c r="AE86" s="13"/>
      <c r="AF86" s="13"/>
      <c r="AG86" s="13"/>
      <c r="AH86" s="13"/>
      <c r="AI86" s="13"/>
      <c r="AJ86" s="13"/>
      <c r="AK86" s="13"/>
      <c r="AL86" s="13"/>
      <c r="AM86" s="58">
        <v>760.82460000000003</v>
      </c>
      <c r="AN86" s="58">
        <v>18.2547</v>
      </c>
      <c r="AO86" s="58">
        <v>19.8733</v>
      </c>
      <c r="AP86" s="58">
        <v>5.9772730000000003</v>
      </c>
      <c r="AQ86" s="58">
        <v>35.796799999999998</v>
      </c>
      <c r="AR86" s="58"/>
      <c r="AS86" s="58">
        <v>14.079926</v>
      </c>
      <c r="AT86" s="58">
        <v>21.617916999999998</v>
      </c>
      <c r="AU86" s="58">
        <v>1.0193000000000001</v>
      </c>
      <c r="AV86" s="58">
        <v>1.9043000000000001</v>
      </c>
    </row>
    <row r="87" spans="1:48" s="63" customFormat="1" x14ac:dyDescent="0.25">
      <c r="A87" s="9">
        <v>62</v>
      </c>
      <c r="B87" s="9">
        <v>61</v>
      </c>
      <c r="C87" s="9">
        <v>1</v>
      </c>
      <c r="D87" s="9">
        <v>1.85</v>
      </c>
      <c r="E87" s="62">
        <v>85.8</v>
      </c>
      <c r="F87" s="92">
        <f t="shared" si="54"/>
        <v>25.069393718042363</v>
      </c>
      <c r="G87" s="9"/>
      <c r="H87" s="9"/>
      <c r="I87" s="9"/>
      <c r="J87" s="9"/>
      <c r="K87" s="9"/>
      <c r="L87" s="9">
        <v>1</v>
      </c>
      <c r="M87" s="57">
        <v>0</v>
      </c>
      <c r="N87" s="9">
        <v>0</v>
      </c>
      <c r="O87" s="9">
        <v>0</v>
      </c>
      <c r="P87" s="14">
        <v>7</v>
      </c>
      <c r="Q87" s="12">
        <f t="shared" si="58"/>
        <v>571.35800000000006</v>
      </c>
      <c r="R87" s="9">
        <v>368</v>
      </c>
      <c r="S87" s="12">
        <f t="shared" si="55"/>
        <v>64.407954382366214</v>
      </c>
      <c r="T87" s="9">
        <v>75</v>
      </c>
      <c r="U87" s="9">
        <v>91</v>
      </c>
      <c r="V87" s="9">
        <v>72</v>
      </c>
      <c r="W87" s="24">
        <f t="shared" si="59"/>
        <v>19</v>
      </c>
      <c r="X87" s="70">
        <f t="shared" si="60"/>
        <v>16</v>
      </c>
      <c r="Y87" s="9">
        <v>0</v>
      </c>
      <c r="Z87" s="9">
        <v>78</v>
      </c>
      <c r="AA87" s="9">
        <v>1.44</v>
      </c>
      <c r="AB87" s="9">
        <v>39</v>
      </c>
      <c r="AC87" s="9">
        <v>39</v>
      </c>
      <c r="AD87" s="57"/>
      <c r="AE87" s="57"/>
      <c r="AF87" s="57"/>
      <c r="AG87" s="57"/>
      <c r="AH87" s="57"/>
      <c r="AI87" s="57"/>
      <c r="AJ87" s="57"/>
      <c r="AK87" s="57"/>
      <c r="AL87" s="57"/>
      <c r="AM87" s="58">
        <v>878.24900000000002</v>
      </c>
      <c r="AN87" s="58">
        <v>32.563899999999997</v>
      </c>
      <c r="AO87" s="58">
        <v>24.0623</v>
      </c>
      <c r="AP87" s="58">
        <v>8.9393940000000001</v>
      </c>
      <c r="AQ87" s="58">
        <v>84.2898</v>
      </c>
      <c r="AR87" s="52">
        <v>407.23739999999998</v>
      </c>
      <c r="AS87" s="58">
        <v>17.044585000000001</v>
      </c>
      <c r="AT87" s="58">
        <v>42.752679000000001</v>
      </c>
      <c r="AU87" s="58">
        <v>0.94650000000000001</v>
      </c>
      <c r="AV87" s="58">
        <v>1.3609</v>
      </c>
    </row>
    <row r="88" spans="1:48" s="63" customFormat="1" x14ac:dyDescent="0.25">
      <c r="A88" s="9">
        <v>63</v>
      </c>
      <c r="B88" s="9">
        <v>53</v>
      </c>
      <c r="C88" s="9">
        <v>0</v>
      </c>
      <c r="D88" s="9">
        <v>1.65</v>
      </c>
      <c r="E88" s="9">
        <v>71.5</v>
      </c>
      <c r="F88" s="92">
        <f t="shared" si="54"/>
        <v>26.262626262626267</v>
      </c>
      <c r="G88" s="9"/>
      <c r="H88" s="9"/>
      <c r="I88" s="9"/>
      <c r="J88" s="9"/>
      <c r="K88" s="9"/>
      <c r="L88" s="9">
        <v>0</v>
      </c>
      <c r="M88" s="57">
        <v>0</v>
      </c>
      <c r="N88" s="9">
        <v>0</v>
      </c>
      <c r="O88" s="9">
        <v>1</v>
      </c>
      <c r="P88" s="14">
        <v>8</v>
      </c>
      <c r="Q88" s="12">
        <f t="shared" si="58"/>
        <v>524.62300000000005</v>
      </c>
      <c r="R88" s="9">
        <v>412</v>
      </c>
      <c r="S88" s="12">
        <f t="shared" si="55"/>
        <v>78.532584351048271</v>
      </c>
      <c r="T88" s="9">
        <v>79</v>
      </c>
      <c r="U88" s="9">
        <v>98</v>
      </c>
      <c r="V88" s="9">
        <v>81</v>
      </c>
      <c r="W88" s="24">
        <f t="shared" si="59"/>
        <v>17</v>
      </c>
      <c r="X88" s="70">
        <f t="shared" si="60"/>
        <v>19</v>
      </c>
      <c r="Y88" s="9">
        <v>0</v>
      </c>
      <c r="Z88" s="9">
        <v>104</v>
      </c>
      <c r="AA88" s="9">
        <v>1.2</v>
      </c>
      <c r="AB88" s="9">
        <v>46</v>
      </c>
      <c r="AC88" s="9">
        <v>38</v>
      </c>
      <c r="AD88" s="13"/>
      <c r="AE88" s="13"/>
      <c r="AF88" s="13"/>
      <c r="AG88" s="13"/>
      <c r="AH88" s="13"/>
      <c r="AI88" s="13"/>
      <c r="AJ88" s="13"/>
      <c r="AK88" s="13"/>
      <c r="AL88" s="13"/>
      <c r="AM88" s="57">
        <v>769.85450000000003</v>
      </c>
      <c r="AN88" s="57">
        <v>11.284000000000001</v>
      </c>
      <c r="AO88" s="57">
        <v>9.2264999999999997</v>
      </c>
      <c r="AP88" s="57">
        <v>3.8732389999999999</v>
      </c>
      <c r="AQ88" s="57">
        <v>83.828100000000006</v>
      </c>
      <c r="AR88" s="52">
        <v>17.083600000000001</v>
      </c>
      <c r="AS88" s="57">
        <v>6.5361390000000004</v>
      </c>
      <c r="AT88" s="57">
        <v>14.581866</v>
      </c>
      <c r="AU88" s="57">
        <v>1.0837000000000001</v>
      </c>
      <c r="AV88" s="57">
        <v>1.7094</v>
      </c>
    </row>
    <row r="89" spans="1:48" s="63" customFormat="1" x14ac:dyDescent="0.25">
      <c r="A89" s="9">
        <v>64</v>
      </c>
      <c r="B89" s="9">
        <v>60</v>
      </c>
      <c r="C89" s="9">
        <v>1</v>
      </c>
      <c r="D89" s="9">
        <v>1.58</v>
      </c>
      <c r="E89" s="9">
        <v>52.2</v>
      </c>
      <c r="F89" s="92">
        <f t="shared" si="54"/>
        <v>20.910110559205254</v>
      </c>
      <c r="G89" s="9"/>
      <c r="H89" s="9"/>
      <c r="I89" s="9"/>
      <c r="J89" s="9"/>
      <c r="K89" s="9"/>
      <c r="L89" s="9">
        <v>1</v>
      </c>
      <c r="M89" s="57">
        <v>0</v>
      </c>
      <c r="N89" s="9">
        <v>0</v>
      </c>
      <c r="O89" s="9">
        <v>4</v>
      </c>
      <c r="P89" s="14"/>
      <c r="Q89" s="12">
        <f t="shared" si="58"/>
        <v>573.20400000000006</v>
      </c>
      <c r="R89" s="9">
        <v>292</v>
      </c>
      <c r="S89" s="12">
        <f t="shared" si="55"/>
        <v>50.941724063335215</v>
      </c>
      <c r="T89" s="9">
        <v>87</v>
      </c>
      <c r="U89" s="9">
        <v>105</v>
      </c>
      <c r="V89" s="9">
        <v>94</v>
      </c>
      <c r="W89" s="24">
        <f t="shared" si="59"/>
        <v>11</v>
      </c>
      <c r="X89" s="70">
        <f t="shared" si="60"/>
        <v>18</v>
      </c>
      <c r="Y89" s="9">
        <v>0</v>
      </c>
      <c r="Z89" s="9">
        <v>67</v>
      </c>
      <c r="AA89" s="9">
        <v>0.55000000000000004</v>
      </c>
      <c r="AB89" s="9">
        <v>26</v>
      </c>
      <c r="AC89" s="14">
        <v>32</v>
      </c>
      <c r="AD89" s="13"/>
      <c r="AE89" s="13"/>
      <c r="AF89" s="13"/>
      <c r="AG89" s="13"/>
      <c r="AH89" s="13"/>
      <c r="AI89" s="13"/>
      <c r="AJ89" s="13"/>
      <c r="AK89" s="13"/>
      <c r="AL89" s="13"/>
      <c r="AM89" s="58">
        <v>700.60320000000002</v>
      </c>
      <c r="AN89" s="58">
        <v>20.436599999999999</v>
      </c>
      <c r="AO89" s="58">
        <v>16.870899999999999</v>
      </c>
      <c r="AP89" s="58">
        <v>6.1428570000000002</v>
      </c>
      <c r="AQ89" s="58">
        <v>21.8444</v>
      </c>
      <c r="AR89" s="15">
        <v>114.7683</v>
      </c>
      <c r="AS89" s="58">
        <v>11.952958000000001</v>
      </c>
      <c r="AT89" s="58">
        <v>26.358841999999999</v>
      </c>
      <c r="AU89" s="58">
        <v>1.0121</v>
      </c>
      <c r="AV89" s="58">
        <v>1.4916</v>
      </c>
    </row>
    <row r="90" spans="1:48" s="63" customFormat="1" x14ac:dyDescent="0.25">
      <c r="A90" s="9">
        <v>65</v>
      </c>
      <c r="B90" s="57">
        <v>56</v>
      </c>
      <c r="C90" s="9">
        <v>1</v>
      </c>
      <c r="D90" s="57">
        <v>1.73</v>
      </c>
      <c r="E90" s="9">
        <v>60</v>
      </c>
      <c r="F90" s="92">
        <f t="shared" si="54"/>
        <v>20.047445621303751</v>
      </c>
      <c r="G90" s="22"/>
      <c r="H90" s="22"/>
      <c r="I90" s="22"/>
      <c r="J90" s="22"/>
      <c r="K90" s="22"/>
      <c r="L90" s="57">
        <v>1</v>
      </c>
      <c r="M90" s="57">
        <v>0</v>
      </c>
      <c r="N90" s="57">
        <v>0</v>
      </c>
      <c r="O90" s="57">
        <v>2</v>
      </c>
      <c r="P90" s="60">
        <v>10</v>
      </c>
      <c r="Q90" s="12">
        <f t="shared" si="58"/>
        <v>580.58800000000008</v>
      </c>
      <c r="R90" s="57">
        <v>567</v>
      </c>
      <c r="S90" s="12">
        <f t="shared" si="55"/>
        <v>97.659614046449448</v>
      </c>
      <c r="T90" s="57">
        <v>83</v>
      </c>
      <c r="U90" s="57">
        <v>97</v>
      </c>
      <c r="V90" s="57">
        <v>87</v>
      </c>
      <c r="W90" s="24">
        <f t="shared" si="59"/>
        <v>10</v>
      </c>
      <c r="X90" s="70">
        <f t="shared" si="60"/>
        <v>14</v>
      </c>
      <c r="Y90" s="9">
        <v>0</v>
      </c>
      <c r="Z90" s="61">
        <v>95.738818991642987</v>
      </c>
      <c r="AA90" s="61">
        <v>1.31</v>
      </c>
      <c r="AB90" s="61">
        <v>37.814277054527608</v>
      </c>
      <c r="AC90" s="60">
        <v>31</v>
      </c>
      <c r="AD90" s="34"/>
      <c r="AE90" s="34"/>
      <c r="AF90" s="34"/>
      <c r="AG90" s="34"/>
      <c r="AH90" s="34"/>
      <c r="AI90" s="34"/>
      <c r="AJ90" s="34"/>
      <c r="AK90" s="34"/>
      <c r="AL90" s="34"/>
      <c r="AM90" s="58">
        <v>654.53330000000005</v>
      </c>
      <c r="AN90" s="58">
        <v>8.1625999999999994</v>
      </c>
      <c r="AO90" s="58">
        <v>8.2795000000000005</v>
      </c>
      <c r="AP90" s="58">
        <v>2.8571430000000002</v>
      </c>
      <c r="AQ90" s="58">
        <v>51.958399999999997</v>
      </c>
      <c r="AR90" s="52">
        <v>29.87</v>
      </c>
      <c r="AS90" s="58">
        <v>5.8642899999999996</v>
      </c>
      <c r="AT90" s="58">
        <v>9.9427009999999996</v>
      </c>
      <c r="AU90" s="58">
        <v>1.048</v>
      </c>
      <c r="AV90" s="58">
        <v>1.7625</v>
      </c>
    </row>
    <row r="91" spans="1:48" s="63" customFormat="1" x14ac:dyDescent="0.25">
      <c r="A91" s="9">
        <v>66</v>
      </c>
      <c r="B91" s="9">
        <v>66</v>
      </c>
      <c r="C91" s="9">
        <v>1</v>
      </c>
      <c r="D91" s="9">
        <v>1.77</v>
      </c>
      <c r="E91" s="9">
        <v>94.6</v>
      </c>
      <c r="F91" s="92">
        <f t="shared" si="54"/>
        <v>30.195665357975034</v>
      </c>
      <c r="G91" s="22"/>
      <c r="H91" s="22"/>
      <c r="I91" s="22"/>
      <c r="J91" s="22"/>
      <c r="K91" s="22"/>
      <c r="L91" s="9">
        <v>0</v>
      </c>
      <c r="M91" s="57">
        <v>0</v>
      </c>
      <c r="N91" s="9">
        <v>0</v>
      </c>
      <c r="O91" s="9">
        <v>4</v>
      </c>
      <c r="P91" s="14">
        <v>17</v>
      </c>
      <c r="Q91" s="12">
        <f t="shared" si="58"/>
        <v>562.12800000000004</v>
      </c>
      <c r="R91" s="9">
        <v>234</v>
      </c>
      <c r="S91" s="12">
        <f t="shared" si="55"/>
        <v>41.627529672957046</v>
      </c>
      <c r="T91" s="9">
        <v>81</v>
      </c>
      <c r="U91" s="9">
        <v>114</v>
      </c>
      <c r="V91" s="9">
        <v>96</v>
      </c>
      <c r="W91" s="24">
        <f t="shared" si="59"/>
        <v>18</v>
      </c>
      <c r="X91" s="70">
        <f t="shared" si="60"/>
        <v>33</v>
      </c>
      <c r="Y91" s="9">
        <v>0</v>
      </c>
      <c r="Z91" s="61">
        <v>82.74881951130061</v>
      </c>
      <c r="AA91" s="61">
        <v>1.42</v>
      </c>
      <c r="AB91" s="61">
        <v>42.105263157894733</v>
      </c>
      <c r="AC91" s="60">
        <v>39</v>
      </c>
      <c r="AD91" s="34"/>
      <c r="AE91" s="34"/>
      <c r="AF91" s="34"/>
      <c r="AG91" s="34"/>
      <c r="AH91" s="34"/>
      <c r="AI91" s="34"/>
      <c r="AJ91" s="34"/>
      <c r="AK91" s="34"/>
      <c r="AL91" s="34"/>
      <c r="AM91" s="58">
        <v>791.67690000000005</v>
      </c>
      <c r="AN91" s="58">
        <v>17.302900000000001</v>
      </c>
      <c r="AO91" s="58">
        <v>24.994299999999999</v>
      </c>
      <c r="AP91" s="58">
        <v>4.5230769999999998</v>
      </c>
      <c r="AQ91" s="58">
        <v>14.2742</v>
      </c>
      <c r="AR91" s="52">
        <v>169.68729999999999</v>
      </c>
      <c r="AS91" s="58">
        <v>17.703876000000001</v>
      </c>
      <c r="AT91" s="58">
        <v>16.943304000000001</v>
      </c>
      <c r="AU91" s="58">
        <v>1.0729</v>
      </c>
      <c r="AV91" s="58">
        <v>2.0693999999999999</v>
      </c>
    </row>
    <row r="92" spans="1:48" s="63" customFormat="1" x14ac:dyDescent="0.25">
      <c r="A92" s="9">
        <v>67</v>
      </c>
      <c r="B92" s="9">
        <v>53</v>
      </c>
      <c r="C92" s="9">
        <v>0</v>
      </c>
      <c r="D92" s="9">
        <v>1.58</v>
      </c>
      <c r="E92" s="9">
        <v>51.8</v>
      </c>
      <c r="F92" s="92">
        <f t="shared" si="54"/>
        <v>20.749879826950806</v>
      </c>
      <c r="G92" s="22"/>
      <c r="H92" s="22"/>
      <c r="I92" s="22"/>
      <c r="J92" s="22"/>
      <c r="K92" s="22"/>
      <c r="L92" s="9">
        <v>1</v>
      </c>
      <c r="M92" s="9">
        <v>0</v>
      </c>
      <c r="N92" s="9">
        <v>0</v>
      </c>
      <c r="O92" s="9">
        <v>3</v>
      </c>
      <c r="P92" s="14">
        <v>10</v>
      </c>
      <c r="Q92" s="12">
        <f t="shared" si="58"/>
        <v>524.62300000000005</v>
      </c>
      <c r="R92" s="9">
        <v>240</v>
      </c>
      <c r="S92" s="12">
        <f t="shared" si="55"/>
        <v>45.74713651517375</v>
      </c>
      <c r="T92" s="9">
        <v>88</v>
      </c>
      <c r="U92" s="9">
        <v>133</v>
      </c>
      <c r="V92" s="9">
        <v>123</v>
      </c>
      <c r="W92" s="24">
        <f t="shared" si="59"/>
        <v>10</v>
      </c>
      <c r="X92" s="70">
        <f t="shared" si="60"/>
        <v>45</v>
      </c>
      <c r="Y92" s="9">
        <v>0</v>
      </c>
      <c r="Z92" s="61">
        <v>56.848128905955903</v>
      </c>
      <c r="AA92" s="61">
        <v>0.69</v>
      </c>
      <c r="AB92" s="61">
        <v>33.793711431090223</v>
      </c>
      <c r="AC92" s="60">
        <v>46</v>
      </c>
      <c r="AD92" s="34"/>
      <c r="AE92" s="34"/>
      <c r="AF92" s="34"/>
      <c r="AG92" s="34"/>
      <c r="AH92" s="34"/>
      <c r="AI92" s="34"/>
      <c r="AJ92" s="34"/>
      <c r="AK92" s="34"/>
      <c r="AL92" s="34"/>
      <c r="AM92" s="58">
        <v>683.76329999999996</v>
      </c>
      <c r="AN92" s="58">
        <v>4.7990000000000004</v>
      </c>
      <c r="AO92" s="58">
        <v>5.5334000000000003</v>
      </c>
      <c r="AP92" s="58">
        <v>1.9480519999999999</v>
      </c>
      <c r="AQ92" s="58">
        <v>38.747199999999999</v>
      </c>
      <c r="AR92" s="52">
        <v>8.4332999999999991</v>
      </c>
      <c r="AS92" s="58">
        <v>3.9192909999999999</v>
      </c>
      <c r="AT92" s="58">
        <v>5.5481290000000003</v>
      </c>
      <c r="AU92" s="58">
        <v>1.1223000000000001</v>
      </c>
      <c r="AV92" s="58">
        <v>2.0627</v>
      </c>
    </row>
    <row r="93" spans="1:48" s="63" customFormat="1" x14ac:dyDescent="0.25">
      <c r="A93" s="9">
        <v>68</v>
      </c>
      <c r="B93" s="9">
        <v>72</v>
      </c>
      <c r="C93" s="9">
        <v>1</v>
      </c>
      <c r="D93" s="13">
        <v>1.69</v>
      </c>
      <c r="E93" s="9">
        <v>105</v>
      </c>
      <c r="F93" s="92">
        <f t="shared" si="54"/>
        <v>36.763418647806454</v>
      </c>
      <c r="G93" s="9"/>
      <c r="H93" s="9"/>
      <c r="I93" s="9"/>
      <c r="J93" s="9"/>
      <c r="K93" s="9"/>
      <c r="L93" s="9">
        <v>1</v>
      </c>
      <c r="M93" s="57">
        <v>0</v>
      </c>
      <c r="N93" s="9">
        <v>0</v>
      </c>
      <c r="O93" s="9">
        <v>3</v>
      </c>
      <c r="P93" s="14"/>
      <c r="Q93" s="12">
        <f t="shared" si="58"/>
        <v>551.05200000000002</v>
      </c>
      <c r="R93" s="9">
        <v>270</v>
      </c>
      <c r="S93" s="12">
        <f t="shared" si="55"/>
        <v>48.997190827725873</v>
      </c>
      <c r="T93" s="9">
        <v>86</v>
      </c>
      <c r="U93" s="9">
        <v>97</v>
      </c>
      <c r="V93" s="9">
        <v>94</v>
      </c>
      <c r="W93" s="24">
        <f t="shared" si="59"/>
        <v>3</v>
      </c>
      <c r="X93" s="70">
        <f t="shared" si="60"/>
        <v>11</v>
      </c>
      <c r="Y93" s="9">
        <v>0</v>
      </c>
      <c r="Z93" s="61">
        <v>85.370829540817908</v>
      </c>
      <c r="AA93" s="61">
        <v>0.92</v>
      </c>
      <c r="AB93" s="61">
        <v>38.645719566495799</v>
      </c>
      <c r="AC93" s="60">
        <v>34</v>
      </c>
      <c r="AD93" s="57"/>
      <c r="AE93" s="57"/>
      <c r="AF93" s="57"/>
      <c r="AG93" s="57"/>
      <c r="AH93" s="57"/>
      <c r="AI93" s="57"/>
      <c r="AJ93" s="57"/>
      <c r="AK93" s="57"/>
      <c r="AL93" s="57"/>
      <c r="AM93" s="58">
        <v>794.60400000000004</v>
      </c>
      <c r="AN93" s="58">
        <v>15.182600000000001</v>
      </c>
      <c r="AO93" s="58">
        <v>18.209900000000001</v>
      </c>
      <c r="AP93" s="58">
        <v>4.6153849999999998</v>
      </c>
      <c r="AQ93" s="58">
        <v>37.129300000000001</v>
      </c>
      <c r="AR93" s="52">
        <v>114.12</v>
      </c>
      <c r="AS93" s="58">
        <v>12.897907999999999</v>
      </c>
      <c r="AT93" s="58">
        <v>17.164836000000001</v>
      </c>
      <c r="AU93" s="58">
        <v>1.1012</v>
      </c>
      <c r="AV93" s="58">
        <v>2.0341999999999998</v>
      </c>
    </row>
    <row r="94" spans="1:48" s="63" customFormat="1" x14ac:dyDescent="0.25">
      <c r="A94" s="9">
        <v>69</v>
      </c>
      <c r="B94" s="9">
        <v>82</v>
      </c>
      <c r="C94" s="9">
        <v>1</v>
      </c>
      <c r="D94" s="13">
        <v>1.69</v>
      </c>
      <c r="E94" s="9">
        <v>89.4</v>
      </c>
      <c r="F94" s="92">
        <f t="shared" si="54"/>
        <v>31.301425020132353</v>
      </c>
      <c r="G94" s="9"/>
      <c r="H94" s="9"/>
      <c r="I94" s="9"/>
      <c r="J94" s="9"/>
      <c r="K94" s="9"/>
      <c r="L94" s="9">
        <v>0</v>
      </c>
      <c r="M94" s="57">
        <v>0</v>
      </c>
      <c r="N94" s="9">
        <v>0</v>
      </c>
      <c r="O94" s="9">
        <v>1</v>
      </c>
      <c r="P94" s="14"/>
      <c r="Q94" s="12">
        <f t="shared" si="58"/>
        <v>532.59199999999998</v>
      </c>
      <c r="R94" s="9"/>
      <c r="S94" s="12"/>
      <c r="T94" s="9"/>
      <c r="U94" s="9"/>
      <c r="V94" s="9"/>
      <c r="W94" s="24"/>
      <c r="X94" s="70"/>
      <c r="Y94" s="9"/>
      <c r="Z94" s="61">
        <v>63.276772033369284</v>
      </c>
      <c r="AA94" s="61">
        <v>1.18</v>
      </c>
      <c r="AB94" s="61">
        <v>46.374533307133021</v>
      </c>
      <c r="AC94" s="60">
        <v>53</v>
      </c>
      <c r="AD94" s="57"/>
      <c r="AE94" s="57"/>
      <c r="AF94" s="57"/>
      <c r="AG94" s="57"/>
      <c r="AH94" s="57"/>
      <c r="AI94" s="57"/>
      <c r="AJ94" s="57"/>
      <c r="AK94" s="57"/>
      <c r="AL94" s="57"/>
      <c r="AM94" s="58">
        <v>743.54849999999999</v>
      </c>
      <c r="AN94" s="58">
        <v>14.9808</v>
      </c>
      <c r="AO94" s="58">
        <v>18.8248</v>
      </c>
      <c r="AP94" s="58">
        <v>4.3970589999999996</v>
      </c>
      <c r="AQ94" s="58">
        <v>47.567500000000003</v>
      </c>
      <c r="AR94" s="52">
        <v>85.421000000000006</v>
      </c>
      <c r="AS94" s="58">
        <v>13.33358</v>
      </c>
      <c r="AT94" s="58">
        <v>16.453948</v>
      </c>
      <c r="AU94" s="58">
        <v>1.1192</v>
      </c>
      <c r="AV94" s="58">
        <v>2.0865</v>
      </c>
    </row>
    <row r="95" spans="1:48" s="63" customFormat="1" x14ac:dyDescent="0.25">
      <c r="A95" s="9">
        <v>70</v>
      </c>
      <c r="B95" s="9">
        <v>64</v>
      </c>
      <c r="C95" s="9">
        <v>0</v>
      </c>
      <c r="D95" s="9">
        <v>1.47</v>
      </c>
      <c r="E95" s="62">
        <v>67.5</v>
      </c>
      <c r="F95" s="92">
        <f t="shared" si="54"/>
        <v>31.236984589754272</v>
      </c>
      <c r="G95" s="9"/>
      <c r="H95" s="9"/>
      <c r="I95" s="9"/>
      <c r="J95" s="9"/>
      <c r="K95" s="9"/>
      <c r="L95" s="9">
        <v>1</v>
      </c>
      <c r="M95" s="57">
        <v>0</v>
      </c>
      <c r="N95" s="9">
        <v>0</v>
      </c>
      <c r="O95" s="9">
        <v>1</v>
      </c>
      <c r="P95" s="14">
        <v>16</v>
      </c>
      <c r="Q95" s="12">
        <f t="shared" si="58"/>
        <v>504.31700000000001</v>
      </c>
      <c r="R95" s="9">
        <v>299</v>
      </c>
      <c r="S95" s="12">
        <f t="shared" si="55"/>
        <v>59.288106488577618</v>
      </c>
      <c r="T95" s="9">
        <v>106</v>
      </c>
      <c r="U95" s="9">
        <v>123</v>
      </c>
      <c r="V95" s="9">
        <v>120</v>
      </c>
      <c r="W95" s="24">
        <f t="shared" si="59"/>
        <v>3</v>
      </c>
      <c r="X95" s="70">
        <f t="shared" si="60"/>
        <v>17</v>
      </c>
      <c r="Y95" s="9">
        <v>0</v>
      </c>
      <c r="Z95" s="9">
        <v>73</v>
      </c>
      <c r="AA95" s="9">
        <v>0.78</v>
      </c>
      <c r="AB95" s="9">
        <v>41</v>
      </c>
      <c r="AC95" s="14">
        <v>45</v>
      </c>
      <c r="AD95" s="13"/>
      <c r="AE95" s="13"/>
      <c r="AF95" s="13"/>
      <c r="AG95" s="13"/>
      <c r="AH95" s="13"/>
      <c r="AI95" s="13"/>
      <c r="AJ95" s="13"/>
      <c r="AK95" s="13"/>
      <c r="AL95" s="13"/>
      <c r="AM95" s="58">
        <v>710.60230000000001</v>
      </c>
      <c r="AN95" s="58">
        <v>9.09</v>
      </c>
      <c r="AO95" s="58">
        <v>9.7586999999999993</v>
      </c>
      <c r="AP95" s="58">
        <v>2.4672999999999998</v>
      </c>
      <c r="AQ95" s="58">
        <v>45.059899999999999</v>
      </c>
      <c r="AR95" s="52">
        <v>18.028500000000001</v>
      </c>
      <c r="AS95" s="58">
        <v>6.9889999999999999</v>
      </c>
      <c r="AT95" s="58">
        <v>15.705299999999999</v>
      </c>
      <c r="AU95" s="58">
        <v>1.1052999999999999</v>
      </c>
      <c r="AV95" s="58">
        <v>1.7828999999999999</v>
      </c>
    </row>
    <row r="96" spans="1:48" s="63" customFormat="1" x14ac:dyDescent="0.25">
      <c r="A96" s="9">
        <v>71</v>
      </c>
      <c r="B96" s="9">
        <v>69</v>
      </c>
      <c r="C96" s="9">
        <v>1</v>
      </c>
      <c r="D96" s="9">
        <v>1.78</v>
      </c>
      <c r="E96" s="9">
        <v>94.6</v>
      </c>
      <c r="F96" s="92">
        <f t="shared" si="54"/>
        <v>29.85734124479232</v>
      </c>
      <c r="G96" s="22"/>
      <c r="H96" s="22"/>
      <c r="I96" s="22"/>
      <c r="J96" s="22"/>
      <c r="K96" s="22"/>
      <c r="L96" s="9">
        <v>1</v>
      </c>
      <c r="M96" s="9">
        <v>0</v>
      </c>
      <c r="N96" s="9">
        <v>0</v>
      </c>
      <c r="O96" s="9">
        <v>4</v>
      </c>
      <c r="P96" s="14">
        <v>12</v>
      </c>
      <c r="Q96" s="12">
        <f t="shared" si="58"/>
        <v>556.59</v>
      </c>
      <c r="R96" s="9">
        <v>330</v>
      </c>
      <c r="S96" s="12">
        <f t="shared" si="55"/>
        <v>59.289602759661506</v>
      </c>
      <c r="T96" s="9">
        <v>91</v>
      </c>
      <c r="U96" s="9">
        <v>116</v>
      </c>
      <c r="V96" s="9">
        <v>101</v>
      </c>
      <c r="W96" s="24">
        <f t="shared" si="59"/>
        <v>15</v>
      </c>
      <c r="X96" s="70">
        <f t="shared" si="60"/>
        <v>25</v>
      </c>
      <c r="Y96" s="9">
        <v>0</v>
      </c>
      <c r="Z96" s="61">
        <v>45.716648671000954</v>
      </c>
      <c r="AA96" s="61">
        <v>0.92</v>
      </c>
      <c r="AB96" s="61">
        <v>27.582071653425281</v>
      </c>
      <c r="AC96" s="60">
        <v>46</v>
      </c>
      <c r="AD96" s="34"/>
      <c r="AE96" s="34"/>
      <c r="AF96" s="34"/>
      <c r="AG96" s="34"/>
      <c r="AH96" s="34"/>
      <c r="AI96" s="34"/>
      <c r="AJ96" s="34"/>
      <c r="AK96" s="34"/>
      <c r="AL96" s="34"/>
      <c r="AM96" s="58">
        <v>725.54669999999999</v>
      </c>
      <c r="AN96" s="58">
        <v>12.3124</v>
      </c>
      <c r="AO96" s="58">
        <v>10.767899999999999</v>
      </c>
      <c r="AP96" s="58">
        <v>4.2857139999999996</v>
      </c>
      <c r="AQ96" s="58">
        <v>66.223100000000002</v>
      </c>
      <c r="AR96" s="52">
        <v>58.565600000000003</v>
      </c>
      <c r="AS96" s="58">
        <v>7.6268320000000003</v>
      </c>
      <c r="AT96" s="58">
        <v>15.658351</v>
      </c>
      <c r="AU96" s="58">
        <v>1.1867000000000001</v>
      </c>
      <c r="AV96" s="58">
        <v>1.9157</v>
      </c>
    </row>
    <row r="97" spans="1:48" s="63" customFormat="1" x14ac:dyDescent="0.25">
      <c r="A97" s="9">
        <v>72</v>
      </c>
      <c r="B97" s="9">
        <v>67</v>
      </c>
      <c r="C97" s="9">
        <v>1</v>
      </c>
      <c r="D97" s="9">
        <v>1.61</v>
      </c>
      <c r="E97" s="9">
        <v>68.5</v>
      </c>
      <c r="F97" s="92">
        <f t="shared" si="54"/>
        <v>26.42644959685197</v>
      </c>
      <c r="G97" s="22"/>
      <c r="H97" s="22"/>
      <c r="I97" s="22"/>
      <c r="J97" s="22"/>
      <c r="K97" s="22"/>
      <c r="L97" s="9">
        <v>0</v>
      </c>
      <c r="M97" s="57">
        <v>0</v>
      </c>
      <c r="N97" s="9">
        <v>0</v>
      </c>
      <c r="O97" s="9">
        <v>1</v>
      </c>
      <c r="P97" s="14">
        <v>14</v>
      </c>
      <c r="Q97" s="12">
        <f t="shared" si="58"/>
        <v>560.28200000000004</v>
      </c>
      <c r="R97" s="9">
        <v>322</v>
      </c>
      <c r="S97" s="12">
        <f t="shared" si="55"/>
        <v>57.471059216608779</v>
      </c>
      <c r="T97" s="9">
        <v>92</v>
      </c>
      <c r="U97" s="9">
        <v>112</v>
      </c>
      <c r="V97" s="9">
        <v>107</v>
      </c>
      <c r="W97" s="24">
        <f t="shared" si="59"/>
        <v>5</v>
      </c>
      <c r="X97" s="70">
        <f t="shared" si="60"/>
        <v>20</v>
      </c>
      <c r="Y97" s="9">
        <v>0</v>
      </c>
      <c r="Z97" s="9">
        <v>77</v>
      </c>
      <c r="AA97" s="9">
        <v>0.81</v>
      </c>
      <c r="AB97" s="9">
        <v>33</v>
      </c>
      <c r="AC97" s="14">
        <v>24</v>
      </c>
      <c r="AD97" s="34"/>
      <c r="AE97" s="34"/>
      <c r="AF97" s="34"/>
      <c r="AG97" s="34"/>
      <c r="AH97" s="34"/>
      <c r="AI97" s="34"/>
      <c r="AJ97" s="34"/>
      <c r="AK97" s="34"/>
      <c r="AL97" s="34"/>
      <c r="AM97" s="57">
        <v>766.06640000000004</v>
      </c>
      <c r="AN97" s="57">
        <v>32.090699999999998</v>
      </c>
      <c r="AO97" s="57">
        <v>19.564499999999999</v>
      </c>
      <c r="AP97" s="57">
        <v>8.7419349999999998</v>
      </c>
      <c r="AQ97" s="57">
        <v>69.310900000000004</v>
      </c>
      <c r="AR97" s="52">
        <v>246.5822</v>
      </c>
      <c r="AS97" s="57">
        <v>13.860545999999999</v>
      </c>
      <c r="AT97" s="57">
        <v>43.221426000000001</v>
      </c>
      <c r="AU97" s="57">
        <v>0.96560000000000001</v>
      </c>
      <c r="AV97" s="57">
        <v>1.3897999999999999</v>
      </c>
    </row>
    <row r="98" spans="1:48" s="63" customFormat="1" x14ac:dyDescent="0.25">
      <c r="A98" s="9">
        <v>73</v>
      </c>
      <c r="B98" s="9">
        <v>60</v>
      </c>
      <c r="C98" s="9">
        <v>0</v>
      </c>
      <c r="D98" s="9">
        <v>1.61</v>
      </c>
      <c r="E98" s="9">
        <v>64.900000000000006</v>
      </c>
      <c r="F98" s="92">
        <f t="shared" si="54"/>
        <v>25.037614289572161</v>
      </c>
      <c r="G98" s="9"/>
      <c r="H98" s="9"/>
      <c r="I98" s="9"/>
      <c r="J98" s="9"/>
      <c r="K98" s="9"/>
      <c r="L98" s="9">
        <v>1</v>
      </c>
      <c r="M98" s="57">
        <v>0</v>
      </c>
      <c r="N98" s="9">
        <v>1</v>
      </c>
      <c r="O98" s="9">
        <v>4</v>
      </c>
      <c r="P98" s="14">
        <v>24</v>
      </c>
      <c r="Q98" s="12">
        <f t="shared" si="58"/>
        <v>511.70100000000002</v>
      </c>
      <c r="R98" s="9">
        <v>353</v>
      </c>
      <c r="S98" s="12">
        <f t="shared" si="55"/>
        <v>68.985599011922972</v>
      </c>
      <c r="T98" s="9">
        <v>77</v>
      </c>
      <c r="U98" s="9">
        <v>102</v>
      </c>
      <c r="V98" s="9">
        <v>85</v>
      </c>
      <c r="W98" s="24">
        <f t="shared" si="59"/>
        <v>17</v>
      </c>
      <c r="X98" s="70">
        <f t="shared" si="60"/>
        <v>25</v>
      </c>
      <c r="Y98" s="9">
        <v>0</v>
      </c>
      <c r="Z98" s="9">
        <v>81</v>
      </c>
      <c r="AA98" s="9">
        <v>0.95</v>
      </c>
      <c r="AB98" s="9">
        <v>42</v>
      </c>
      <c r="AC98" s="14">
        <v>43</v>
      </c>
      <c r="AD98" s="13"/>
      <c r="AE98" s="13"/>
      <c r="AF98" s="13"/>
      <c r="AG98" s="13"/>
      <c r="AH98" s="13"/>
      <c r="AI98" s="13"/>
      <c r="AJ98" s="13"/>
      <c r="AK98" s="13"/>
      <c r="AL98" s="13"/>
      <c r="AM98" s="57">
        <v>850.89210000000003</v>
      </c>
      <c r="AN98" s="57">
        <v>14.203900000000001</v>
      </c>
      <c r="AO98" s="57">
        <v>19.612300000000001</v>
      </c>
      <c r="AP98" s="57">
        <v>4.2874999999999996</v>
      </c>
      <c r="AQ98" s="57">
        <v>10.998699999999999</v>
      </c>
      <c r="AR98" s="52">
        <v>164.02789999999999</v>
      </c>
      <c r="AS98" s="57">
        <v>13.888329000000001</v>
      </c>
      <c r="AT98" s="57">
        <v>14.494812</v>
      </c>
      <c r="AU98" s="57">
        <v>0.99580000000000002</v>
      </c>
      <c r="AV98" s="57">
        <v>1.5363</v>
      </c>
    </row>
    <row r="99" spans="1:48" s="63" customFormat="1" x14ac:dyDescent="0.25">
      <c r="A99" s="9">
        <v>74</v>
      </c>
      <c r="B99" s="9">
        <v>64</v>
      </c>
      <c r="C99" s="9">
        <v>1</v>
      </c>
      <c r="D99" s="9">
        <v>1.7</v>
      </c>
      <c r="E99" s="9">
        <v>54</v>
      </c>
      <c r="F99" s="92">
        <f t="shared" si="54"/>
        <v>18.68512110726644</v>
      </c>
      <c r="G99" s="9"/>
      <c r="H99" s="9"/>
      <c r="I99" s="9"/>
      <c r="J99" s="9"/>
      <c r="K99" s="9"/>
      <c r="L99" s="9">
        <v>1</v>
      </c>
      <c r="M99" s="57">
        <v>0</v>
      </c>
      <c r="N99" s="9">
        <v>1</v>
      </c>
      <c r="O99" s="9">
        <v>1</v>
      </c>
      <c r="P99" s="14"/>
      <c r="Q99" s="12">
        <f t="shared" si="58"/>
        <v>565.82000000000005</v>
      </c>
      <c r="R99" s="9">
        <v>477</v>
      </c>
      <c r="S99" s="12">
        <f t="shared" si="55"/>
        <v>84.302428334099176</v>
      </c>
      <c r="T99" s="64">
        <v>96</v>
      </c>
      <c r="U99" s="64">
        <v>124</v>
      </c>
      <c r="V99" s="64">
        <v>106</v>
      </c>
      <c r="W99" s="24">
        <f t="shared" si="59"/>
        <v>18</v>
      </c>
      <c r="X99" s="70">
        <f t="shared" si="60"/>
        <v>28</v>
      </c>
      <c r="Y99" s="9">
        <v>1</v>
      </c>
      <c r="Z99" s="9">
        <v>80</v>
      </c>
      <c r="AA99" s="9">
        <v>1.23</v>
      </c>
      <c r="AB99" s="9">
        <v>41</v>
      </c>
      <c r="AC99" s="14">
        <v>51</v>
      </c>
      <c r="AD99" s="13"/>
      <c r="AE99" s="13"/>
      <c r="AF99" s="13"/>
      <c r="AG99" s="13"/>
      <c r="AH99" s="13"/>
      <c r="AI99" s="13"/>
      <c r="AJ99" s="13"/>
      <c r="AK99" s="13"/>
      <c r="AL99" s="13"/>
      <c r="AM99" s="66">
        <v>664.09730000000002</v>
      </c>
      <c r="AN99" s="66">
        <v>7.1599000000000004</v>
      </c>
      <c r="AO99" s="66">
        <v>5.7766000000000002</v>
      </c>
      <c r="AP99" s="66">
        <v>2.3839999999999999</v>
      </c>
      <c r="AQ99" s="66">
        <v>70.693600000000004</v>
      </c>
      <c r="AR99" s="67">
        <v>12.091200000000001</v>
      </c>
      <c r="AS99" s="66">
        <v>4.0918229999999998</v>
      </c>
      <c r="AT99" s="66">
        <v>9.2417300000000004</v>
      </c>
      <c r="AU99" s="66">
        <v>1.1392</v>
      </c>
      <c r="AV99" s="66">
        <v>1.9519</v>
      </c>
    </row>
    <row r="100" spans="1:48" s="63" customFormat="1" x14ac:dyDescent="0.25">
      <c r="A100" s="9">
        <v>75</v>
      </c>
      <c r="B100" s="9">
        <v>57</v>
      </c>
      <c r="C100" s="9">
        <v>1</v>
      </c>
      <c r="D100" s="9">
        <v>1.58</v>
      </c>
      <c r="E100" s="9">
        <v>48</v>
      </c>
      <c r="F100" s="92">
        <f t="shared" si="54"/>
        <v>19.227687870533565</v>
      </c>
      <c r="G100" s="9"/>
      <c r="H100" s="9"/>
      <c r="I100" s="9"/>
      <c r="J100" s="9"/>
      <c r="K100" s="9"/>
      <c r="L100" s="9">
        <v>1</v>
      </c>
      <c r="M100" s="57">
        <v>0</v>
      </c>
      <c r="N100" s="9">
        <v>1</v>
      </c>
      <c r="O100" s="9">
        <v>2</v>
      </c>
      <c r="P100" s="14"/>
      <c r="Q100" s="12">
        <f t="shared" si="58"/>
        <v>578.74200000000008</v>
      </c>
      <c r="R100" s="9">
        <v>531</v>
      </c>
      <c r="S100" s="12">
        <f t="shared" si="55"/>
        <v>91.750728303803754</v>
      </c>
      <c r="T100" s="64">
        <v>94</v>
      </c>
      <c r="U100" s="64">
        <v>133</v>
      </c>
      <c r="V100" s="64">
        <v>125</v>
      </c>
      <c r="W100" s="24">
        <f t="shared" si="59"/>
        <v>8</v>
      </c>
      <c r="X100" s="70">
        <f t="shared" si="60"/>
        <v>39</v>
      </c>
      <c r="Y100" s="9">
        <v>1</v>
      </c>
      <c r="Z100" s="9">
        <v>47</v>
      </c>
      <c r="AA100" s="9">
        <v>0.8</v>
      </c>
      <c r="AB100" s="9">
        <v>27</v>
      </c>
      <c r="AC100" s="14">
        <v>57</v>
      </c>
      <c r="AD100" s="13"/>
      <c r="AE100" s="13"/>
      <c r="AF100" s="13"/>
      <c r="AG100" s="13"/>
      <c r="AH100" s="13"/>
      <c r="AI100" s="13"/>
      <c r="AJ100" s="13"/>
      <c r="AK100" s="13"/>
      <c r="AL100" s="13"/>
      <c r="AM100" s="66">
        <v>824.43589999999995</v>
      </c>
      <c r="AN100" s="66">
        <v>21.195</v>
      </c>
      <c r="AO100" s="66">
        <v>16.857399999999998</v>
      </c>
      <c r="AP100" s="66">
        <v>6.2045450000000004</v>
      </c>
      <c r="AQ100" s="66">
        <v>69.299499999999995</v>
      </c>
      <c r="AR100" s="67">
        <v>138.9119</v>
      </c>
      <c r="AS100" s="66">
        <v>11.941929</v>
      </c>
      <c r="AT100" s="66">
        <v>27.515861000000001</v>
      </c>
      <c r="AU100" s="66">
        <v>1.0290999999999999</v>
      </c>
      <c r="AV100" s="66">
        <v>1.6281000000000001</v>
      </c>
    </row>
    <row r="101" spans="1:48" s="63" customFormat="1" x14ac:dyDescent="0.25">
      <c r="A101" s="9">
        <v>76</v>
      </c>
      <c r="B101" s="9">
        <v>52</v>
      </c>
      <c r="C101" s="9">
        <v>1</v>
      </c>
      <c r="D101" s="9">
        <v>1.59</v>
      </c>
      <c r="E101" s="9">
        <v>59</v>
      </c>
      <c r="F101" s="92">
        <f t="shared" si="54"/>
        <v>23.337684427040067</v>
      </c>
      <c r="G101" s="9"/>
      <c r="H101" s="9"/>
      <c r="I101" s="9"/>
      <c r="J101" s="9"/>
      <c r="K101" s="9"/>
      <c r="L101" s="9">
        <v>1</v>
      </c>
      <c r="M101" s="57">
        <v>1</v>
      </c>
      <c r="N101" s="9">
        <v>1</v>
      </c>
      <c r="O101" s="9">
        <v>1</v>
      </c>
      <c r="P101" s="14"/>
      <c r="Q101" s="12">
        <f t="shared" si="58"/>
        <v>587.97200000000009</v>
      </c>
      <c r="R101" s="9">
        <v>531</v>
      </c>
      <c r="S101" s="12">
        <f t="shared" si="55"/>
        <v>90.310422945310307</v>
      </c>
      <c r="T101" s="64">
        <v>83</v>
      </c>
      <c r="U101" s="64">
        <v>116</v>
      </c>
      <c r="V101" s="64">
        <v>88</v>
      </c>
      <c r="W101" s="24">
        <f t="shared" si="59"/>
        <v>28</v>
      </c>
      <c r="X101" s="70">
        <f t="shared" si="60"/>
        <v>33</v>
      </c>
      <c r="Y101" s="9">
        <v>0</v>
      </c>
      <c r="Z101" s="9">
        <v>44</v>
      </c>
      <c r="AA101" s="9">
        <v>0.96</v>
      </c>
      <c r="AB101" s="9">
        <v>34</v>
      </c>
      <c r="AC101" s="14">
        <v>77</v>
      </c>
      <c r="AD101" s="13"/>
      <c r="AE101" s="13"/>
      <c r="AF101" s="13"/>
      <c r="AG101" s="13"/>
      <c r="AH101" s="13"/>
      <c r="AI101" s="13"/>
      <c r="AJ101" s="13"/>
      <c r="AK101" s="13"/>
      <c r="AL101" s="13"/>
      <c r="AM101" s="66">
        <v>752.94719999999995</v>
      </c>
      <c r="AN101" s="66">
        <v>12.0344</v>
      </c>
      <c r="AO101" s="66">
        <v>14.0542</v>
      </c>
      <c r="AP101" s="66">
        <v>4.3442619999999996</v>
      </c>
      <c r="AQ101" s="66">
        <v>70.542900000000003</v>
      </c>
      <c r="AR101" s="67">
        <v>72.016199999999998</v>
      </c>
      <c r="AS101" s="66">
        <v>9.9567239999999995</v>
      </c>
      <c r="AT101" s="66">
        <v>13.842585</v>
      </c>
      <c r="AU101" s="66">
        <v>1.0128999999999999</v>
      </c>
      <c r="AV101" s="66">
        <v>1.6229</v>
      </c>
    </row>
    <row r="102" spans="1:48" s="63" customFormat="1" x14ac:dyDescent="0.25">
      <c r="A102" s="9">
        <v>77</v>
      </c>
      <c r="B102" s="9">
        <v>67</v>
      </c>
      <c r="C102" s="9">
        <v>1</v>
      </c>
      <c r="D102" s="9">
        <v>1.73</v>
      </c>
      <c r="E102" s="9">
        <v>76</v>
      </c>
      <c r="F102" s="92">
        <f t="shared" si="54"/>
        <v>25.393431120318084</v>
      </c>
      <c r="G102" s="9"/>
      <c r="H102" s="9"/>
      <c r="I102" s="9"/>
      <c r="J102" s="9"/>
      <c r="K102" s="9"/>
      <c r="L102" s="9">
        <v>1</v>
      </c>
      <c r="M102" s="57">
        <v>1</v>
      </c>
      <c r="N102" s="9">
        <v>1</v>
      </c>
      <c r="O102" s="9">
        <v>2</v>
      </c>
      <c r="P102" s="14"/>
      <c r="Q102" s="12">
        <f>622.461-(1.846*B102)+(61.503*C102)</f>
        <v>560.28200000000004</v>
      </c>
      <c r="R102" s="9">
        <v>390</v>
      </c>
      <c r="S102" s="12">
        <f t="shared" si="55"/>
        <v>69.607804641234225</v>
      </c>
      <c r="T102" s="64">
        <v>91</v>
      </c>
      <c r="U102" s="64">
        <v>141</v>
      </c>
      <c r="V102" s="64">
        <v>122</v>
      </c>
      <c r="W102" s="24">
        <f t="shared" si="59"/>
        <v>19</v>
      </c>
      <c r="X102" s="70">
        <f t="shared" si="60"/>
        <v>50</v>
      </c>
      <c r="Y102" s="9">
        <v>1</v>
      </c>
      <c r="Z102" s="9">
        <v>84</v>
      </c>
      <c r="AA102" s="9">
        <v>1.3</v>
      </c>
      <c r="AB102" s="9">
        <v>41</v>
      </c>
      <c r="AC102" s="14">
        <v>48</v>
      </c>
      <c r="AD102" s="13"/>
      <c r="AE102" s="13"/>
      <c r="AF102" s="13"/>
      <c r="AG102" s="13"/>
      <c r="AH102" s="13"/>
      <c r="AI102" s="13"/>
      <c r="AJ102" s="13"/>
      <c r="AK102" s="13"/>
      <c r="AL102" s="13"/>
      <c r="AM102" s="66" t="s">
        <v>45</v>
      </c>
      <c r="AN102" s="66">
        <v>14.166399999999999</v>
      </c>
      <c r="AO102" s="66">
        <v>13.642200000000001</v>
      </c>
      <c r="AP102" s="66">
        <v>4.6290319999999996</v>
      </c>
      <c r="AQ102" s="66">
        <v>46.140799999999999</v>
      </c>
      <c r="AR102" s="67">
        <v>107.9097</v>
      </c>
      <c r="AS102" s="66">
        <v>9.6634259999999994</v>
      </c>
      <c r="AT102" s="66">
        <v>17.562823999999999</v>
      </c>
      <c r="AU102" s="66">
        <v>1.0259</v>
      </c>
      <c r="AV102" s="66">
        <v>1.7302999999999999</v>
      </c>
    </row>
    <row r="103" spans="1:48" s="76" customFormat="1" x14ac:dyDescent="0.25">
      <c r="A103" s="75" t="s">
        <v>33</v>
      </c>
      <c r="B103" s="17">
        <f>AVERAGE(B82:B102)</f>
        <v>63.904761904761905</v>
      </c>
      <c r="C103" s="17">
        <f t="shared" ref="C103:X103" si="61">AVERAGE(C82:C102)</f>
        <v>0.7142857142857143</v>
      </c>
      <c r="D103" s="40">
        <f t="shared" si="61"/>
        <v>1.6457142857142859</v>
      </c>
      <c r="E103" s="17">
        <f t="shared" si="61"/>
        <v>70.719047619047629</v>
      </c>
      <c r="F103" s="17">
        <f t="shared" si="61"/>
        <v>26.080322075290248</v>
      </c>
      <c r="G103" s="17" t="e">
        <f t="shared" si="61"/>
        <v>#DIV/0!</v>
      </c>
      <c r="H103" s="17" t="e">
        <f t="shared" si="61"/>
        <v>#DIV/0!</v>
      </c>
      <c r="I103" s="17" t="e">
        <f t="shared" si="61"/>
        <v>#DIV/0!</v>
      </c>
      <c r="J103" s="17" t="e">
        <f t="shared" si="61"/>
        <v>#DIV/0!</v>
      </c>
      <c r="K103" s="17" t="e">
        <f t="shared" si="61"/>
        <v>#DIV/0!</v>
      </c>
      <c r="L103" s="17">
        <f t="shared" si="61"/>
        <v>0.7142857142857143</v>
      </c>
      <c r="M103" s="17">
        <f t="shared" si="61"/>
        <v>9.5238095238095233E-2</v>
      </c>
      <c r="N103" s="17">
        <f t="shared" si="61"/>
        <v>0.23809523809523808</v>
      </c>
      <c r="O103" s="17">
        <f t="shared" si="61"/>
        <v>2.1428571428571428</v>
      </c>
      <c r="P103" s="17">
        <f t="shared" si="61"/>
        <v>14.071428571428571</v>
      </c>
      <c r="Q103" s="17">
        <f t="shared" si="61"/>
        <v>548.42352380952366</v>
      </c>
      <c r="R103" s="17">
        <f t="shared" si="61"/>
        <v>375.15</v>
      </c>
      <c r="S103" s="17">
        <f t="shared" si="61"/>
        <v>68.059022532323382</v>
      </c>
      <c r="T103" s="17">
        <f t="shared" si="61"/>
        <v>88</v>
      </c>
      <c r="U103" s="17">
        <f t="shared" si="61"/>
        <v>114.65</v>
      </c>
      <c r="V103" s="17">
        <f t="shared" si="61"/>
        <v>100.25</v>
      </c>
      <c r="W103" s="17">
        <f t="shared" si="61"/>
        <v>14.4</v>
      </c>
      <c r="X103" s="17">
        <f t="shared" si="61"/>
        <v>26.65</v>
      </c>
      <c r="Y103" s="17"/>
      <c r="Z103" s="17">
        <f t="shared" ref="Z103:AC103" si="62">AVERAGE(Z82:Z102)</f>
        <v>72.842857983527978</v>
      </c>
      <c r="AA103" s="17">
        <f t="shared" si="62"/>
        <v>1.0019047619047621</v>
      </c>
      <c r="AB103" s="17">
        <f t="shared" si="62"/>
        <v>38.681694103360321</v>
      </c>
      <c r="AC103" s="17">
        <f t="shared" si="62"/>
        <v>44.047619047619051</v>
      </c>
      <c r="AM103" s="17">
        <f t="shared" ref="AM103:AV103" si="63">AVERAGE(AM82:AM102)</f>
        <v>758.24658000000022</v>
      </c>
      <c r="AN103" s="17">
        <f t="shared" si="63"/>
        <v>17.251285714285711</v>
      </c>
      <c r="AO103" s="17">
        <f t="shared" si="63"/>
        <v>15.383923809523807</v>
      </c>
      <c r="AP103" s="17">
        <f t="shared" si="63"/>
        <v>5.2405629047619033</v>
      </c>
      <c r="AQ103" s="17">
        <f t="shared" si="63"/>
        <v>55.093990476190463</v>
      </c>
      <c r="AR103" s="17">
        <f t="shared" si="63"/>
        <v>135.78598</v>
      </c>
      <c r="AS103" s="17">
        <f t="shared" si="63"/>
        <v>10.901071</v>
      </c>
      <c r="AT103" s="17">
        <f t="shared" si="63"/>
        <v>21.771960571428572</v>
      </c>
      <c r="AU103" s="17">
        <f t="shared" si="63"/>
        <v>1.0436142857142856</v>
      </c>
      <c r="AV103" s="17">
        <f t="shared" si="63"/>
        <v>1.6943047619047622</v>
      </c>
    </row>
    <row r="104" spans="1:48" s="78" customFormat="1" x14ac:dyDescent="0.25">
      <c r="A104" s="77" t="s">
        <v>34</v>
      </c>
      <c r="B104" s="18">
        <f>STDEV(B82:B102)</f>
        <v>7.8288234231253631</v>
      </c>
      <c r="C104" s="18">
        <f t="shared" ref="C104:X104" si="64">STDEV(C82:C102)</f>
        <v>0.46291004988627577</v>
      </c>
      <c r="D104" s="41">
        <f t="shared" si="64"/>
        <v>0.10112227393464947</v>
      </c>
      <c r="E104" s="18">
        <f t="shared" si="64"/>
        <v>16.315287893494801</v>
      </c>
      <c r="F104" s="18">
        <f t="shared" si="64"/>
        <v>5.4626160703437234</v>
      </c>
      <c r="G104" s="18" t="e">
        <f t="shared" si="64"/>
        <v>#DIV/0!</v>
      </c>
      <c r="H104" s="18" t="e">
        <f t="shared" si="64"/>
        <v>#DIV/0!</v>
      </c>
      <c r="I104" s="18" t="e">
        <f t="shared" si="64"/>
        <v>#DIV/0!</v>
      </c>
      <c r="J104" s="18" t="e">
        <f t="shared" si="64"/>
        <v>#DIV/0!</v>
      </c>
      <c r="K104" s="18" t="e">
        <f t="shared" si="64"/>
        <v>#DIV/0!</v>
      </c>
      <c r="L104" s="18">
        <f t="shared" si="64"/>
        <v>0.46291004988627577</v>
      </c>
      <c r="M104" s="18">
        <f t="shared" si="64"/>
        <v>0.30079260375911915</v>
      </c>
      <c r="N104" s="18">
        <f t="shared" si="64"/>
        <v>0.43643578047198472</v>
      </c>
      <c r="O104" s="18">
        <f t="shared" si="64"/>
        <v>1.2363540870525032</v>
      </c>
      <c r="P104" s="18">
        <f t="shared" si="64"/>
        <v>4.6154304027032858</v>
      </c>
      <c r="Q104" s="18">
        <f t="shared" si="64"/>
        <v>26.178346518867571</v>
      </c>
      <c r="R104" s="18">
        <f t="shared" si="64"/>
        <v>124.23164907373217</v>
      </c>
      <c r="S104" s="18">
        <f t="shared" si="64"/>
        <v>21.970070507625163</v>
      </c>
      <c r="T104" s="18">
        <f t="shared" si="64"/>
        <v>8.5593900422131028</v>
      </c>
      <c r="U104" s="18">
        <f t="shared" si="64"/>
        <v>13.815609021377897</v>
      </c>
      <c r="V104" s="18">
        <f t="shared" si="64"/>
        <v>15.549158041176174</v>
      </c>
      <c r="W104" s="18">
        <f t="shared" si="64"/>
        <v>8.0746516952745395</v>
      </c>
      <c r="X104" s="18">
        <f t="shared" si="64"/>
        <v>12.175363390232363</v>
      </c>
      <c r="Y104" s="18"/>
      <c r="Z104" s="18">
        <f t="shared" ref="Z104:AC104" si="65">STDEV(Z82:Z102)</f>
        <v>15.597143312667448</v>
      </c>
      <c r="AA104" s="18">
        <f t="shared" si="65"/>
        <v>0.26242368505184593</v>
      </c>
      <c r="AB104" s="18">
        <f t="shared" si="65"/>
        <v>6.426136830073351</v>
      </c>
      <c r="AC104" s="18">
        <f t="shared" si="65"/>
        <v>10.924633588712213</v>
      </c>
      <c r="AM104" s="18">
        <f t="shared" ref="AM104:AV104" si="66">STDEV(AM82:AM102)</f>
        <v>67.410749142837204</v>
      </c>
      <c r="AN104" s="18">
        <f t="shared" si="66"/>
        <v>9.0592305035408955</v>
      </c>
      <c r="AO104" s="18">
        <f t="shared" si="66"/>
        <v>6.2945200848758001</v>
      </c>
      <c r="AP104" s="18">
        <f t="shared" si="66"/>
        <v>2.5818737959006457</v>
      </c>
      <c r="AQ104" s="18">
        <f t="shared" si="66"/>
        <v>23.492236522815507</v>
      </c>
      <c r="AR104" s="18">
        <f t="shared" si="66"/>
        <v>139.70521091942734</v>
      </c>
      <c r="AS104" s="18">
        <f t="shared" si="66"/>
        <v>4.4554920386721246</v>
      </c>
      <c r="AT104" s="18">
        <f t="shared" si="66"/>
        <v>12.416964723684869</v>
      </c>
      <c r="AU104" s="18">
        <f t="shared" si="66"/>
        <v>7.8523425076306275E-2</v>
      </c>
      <c r="AV104" s="18">
        <f t="shared" si="66"/>
        <v>0.27755594476823919</v>
      </c>
    </row>
  </sheetData>
  <mergeCells count="52">
    <mergeCell ref="A22:A24"/>
    <mergeCell ref="B22:F23"/>
    <mergeCell ref="G22:N22"/>
    <mergeCell ref="A2:A4"/>
    <mergeCell ref="B2:F3"/>
    <mergeCell ref="G2:N2"/>
    <mergeCell ref="G23:K23"/>
    <mergeCell ref="L23:N23"/>
    <mergeCell ref="G3:K3"/>
    <mergeCell ref="L3:N3"/>
    <mergeCell ref="AM22:AV22"/>
    <mergeCell ref="AM23:AV23"/>
    <mergeCell ref="AM2:AV2"/>
    <mergeCell ref="AM3:AV3"/>
    <mergeCell ref="O22:P22"/>
    <mergeCell ref="O23:P23"/>
    <mergeCell ref="O2:P2"/>
    <mergeCell ref="O3:P3"/>
    <mergeCell ref="Z22:AC23"/>
    <mergeCell ref="AD22:AK23"/>
    <mergeCell ref="Q23:S23"/>
    <mergeCell ref="Q22:S22"/>
    <mergeCell ref="Z2:AC3"/>
    <mergeCell ref="AD2:AK3"/>
    <mergeCell ref="Q3:S3"/>
    <mergeCell ref="Q2:S2"/>
    <mergeCell ref="A49:A51"/>
    <mergeCell ref="B49:F50"/>
    <mergeCell ref="G49:N49"/>
    <mergeCell ref="O49:P49"/>
    <mergeCell ref="Q49:S49"/>
    <mergeCell ref="Z49:AC50"/>
    <mergeCell ref="AD49:AK50"/>
    <mergeCell ref="AM49:AV49"/>
    <mergeCell ref="G50:K50"/>
    <mergeCell ref="L50:N50"/>
    <mergeCell ref="O50:P50"/>
    <mergeCell ref="Q50:S50"/>
    <mergeCell ref="AM50:AV50"/>
    <mergeCell ref="A79:A81"/>
    <mergeCell ref="B79:F80"/>
    <mergeCell ref="G79:N79"/>
    <mergeCell ref="O79:P79"/>
    <mergeCell ref="Q79:S79"/>
    <mergeCell ref="Z79:AC80"/>
    <mergeCell ref="AD79:AK80"/>
    <mergeCell ref="AM79:AV79"/>
    <mergeCell ref="G80:K80"/>
    <mergeCell ref="L80:N80"/>
    <mergeCell ref="O80:P80"/>
    <mergeCell ref="Q80:S80"/>
    <mergeCell ref="AM80:AV80"/>
  </mergeCells>
  <pageMargins left="0.511811024" right="0.511811024" top="0.78740157499999996" bottom="0.78740157499999996" header="0.31496062000000002" footer="0.31496062000000002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Grupos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Viviane</dc:creator>
  <cp:lastModifiedBy>User</cp:lastModifiedBy>
  <dcterms:created xsi:type="dcterms:W3CDTF">2020-09-29T17:54:42Z</dcterms:created>
  <dcterms:modified xsi:type="dcterms:W3CDTF">2022-02-09T01:36:54Z</dcterms:modified>
</cp:coreProperties>
</file>