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s\Documents\ufscarvg\orientaçõesg\Stefhanig\"/>
    </mc:Choice>
  </mc:AlternateContent>
  <bookViews>
    <workbookView xWindow="0" yWindow="0" windowWidth="20490" windowHeight="7650"/>
  </bookViews>
  <sheets>
    <sheet name="arte e matemática (71 artigos)" sheetId="1" r:id="rId1"/>
    <sheet name="arte e educação matemática (39 " sheetId="2" r:id="rId2"/>
    <sheet name="arte-educação e matemática (12 " sheetId="3" r:id="rId3"/>
  </sheets>
  <calcPr calcId="162913"/>
</workbook>
</file>

<file path=xl/calcChain.xml><?xml version="1.0" encoding="utf-8"?>
<calcChain xmlns="http://schemas.openxmlformats.org/spreadsheetml/2006/main">
  <c r="A36" i="3" l="1"/>
  <c r="A35" i="3"/>
  <c r="A34" i="3"/>
  <c r="A33" i="3"/>
  <c r="A32" i="3"/>
  <c r="A31" i="3"/>
  <c r="A30" i="3"/>
  <c r="A29" i="3"/>
  <c r="A28" i="3"/>
  <c r="A27" i="3"/>
  <c r="A26" i="3"/>
  <c r="A25" i="3"/>
  <c r="A24" i="3"/>
  <c r="A37" i="3" s="1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74" i="2" s="1"/>
  <c r="L7" i="2"/>
  <c r="L6" i="2"/>
  <c r="L5" i="2"/>
</calcChain>
</file>

<file path=xl/sharedStrings.xml><?xml version="1.0" encoding="utf-8"?>
<sst xmlns="http://schemas.openxmlformats.org/spreadsheetml/2006/main" count="567" uniqueCount="395">
  <si>
    <t>Autor</t>
  </si>
  <si>
    <t>Título</t>
  </si>
  <si>
    <t>Ano</t>
  </si>
  <si>
    <t>Link</t>
  </si>
  <si>
    <t>Idioma</t>
  </si>
  <si>
    <t>Quantidade de Artigos por Idioma</t>
  </si>
  <si>
    <t>Hilario L., Mora M.C., Montés N., Romero P.D., Barquero S</t>
  </si>
  <si>
    <t>"Gamification for Maths and Physics in University Degrees through a Transportation Challenge"</t>
  </si>
  <si>
    <t>https://www-scopus.ez31.periodicos.capes.gov.br/record/display.uri?eid=2-s2.0-85141865395&amp;origin=resultslist&amp;sort=plf-f&amp;src=s&amp;sid=e99b72aebc792492c2700c9dad3ef65d&amp;sot=b&amp;sdt=b&amp;s=TITLE-ABS-KEY%28Gamification+for+Maths+and+Physics+in+University+Degrees+through+a+Transportation+Challenge%29&amp;sl=106&amp;sessionSearchId=e99b72aebc792492c2700c9dad3ef65d</t>
  </si>
  <si>
    <t>Inglês</t>
  </si>
  <si>
    <t>Quantidade</t>
  </si>
  <si>
    <t>Ramsey G.P</t>
  </si>
  <si>
    <t>Integrating science, technology, engineering, and math (STEM) and music: Putting the arts in science, technology, engineering, arts, and math (STEAM) through acoustics</t>
  </si>
  <si>
    <r>
      <rPr>
        <u/>
        <sz val="11"/>
        <color rgb="FF1155CC"/>
        <rFont val="Calibri"/>
      </rPr>
      <t>https://www.scopus.com/inward/record.uri?eid=2-s2.0-85137102576&amp;doi=10.1121%2f10.0013571&amp;partnerID=40&amp;md5=231b7be79b1fc56c87288e7e586d59e1</t>
    </r>
  </si>
  <si>
    <t>Espanhol</t>
  </si>
  <si>
    <t>Wahba F.A.-A., Tabieh A.A.S., Banat S.Y.</t>
  </si>
  <si>
    <t>The power of STEAM activities in enhancing the level of metacognitive awareness of mathematics among students at the primary stage</t>
  </si>
  <si>
    <r>
      <rPr>
        <u/>
        <sz val="11"/>
        <color rgb="FF1155CC"/>
        <rFont val="Calibri"/>
      </rPr>
      <t>https://www.scopus.com/inward/record.uri?eid=2-s2.0-85142241085&amp;doi=10.29333%2fEJMSTE%2f12562&amp;partnerID=40&amp;md5=08186d369299022707addb2c34c183d6</t>
    </r>
  </si>
  <si>
    <t>Blanco T.F., González-Roel V., Diego-Mantecón J.-M., Ortiz-Laso Z.</t>
  </si>
  <si>
    <t>"Analysis of the art-mathematics conexion in elementary school textbooks [Análisis de la conexión arte-matemáticas en los libros de texto de Educación Primaria]"</t>
  </si>
  <si>
    <r>
      <rPr>
        <u/>
        <sz val="11"/>
        <color rgb="FF1155CC"/>
        <rFont val="Calibri"/>
      </rPr>
      <t>https://www.scopus.com/inward/record.uri?eid=2-s2.0-85124050230&amp;doi=10.24844%2fEM3303.03&amp;partnerID=40&amp;md5=d90b64bfbaaf04637ccd006db0568999</t>
    </r>
  </si>
  <si>
    <t>Português</t>
  </si>
  <si>
    <t>Young T.A., Monroe E.E., Roth-McDuffie A.</t>
  </si>
  <si>
    <t>"Picturebook Biography Read-Alouds and Standards for Mathematical Practice"</t>
  </si>
  <si>
    <r>
      <rPr>
        <u/>
        <sz val="11"/>
        <color rgb="FF1155CC"/>
        <rFont val="Calibri"/>
      </rPr>
      <t>https://www.scopus.com/inward/record.uri?eid=2-s2.0-85106216094&amp;doi=10.1002%2ftrtr.2019&amp;partnerID=40&amp;md5=8e18648ea91b6ceecc12511d64aa7828</t>
    </r>
  </si>
  <si>
    <t>Zalamea F.</t>
  </si>
  <si>
    <t>"Mathematical, Artistic and Literary Traces in Reason/Heart (Razón/Co-razón) Transitions"</t>
  </si>
  <si>
    <r>
      <rPr>
        <u/>
        <sz val="11"/>
        <color rgb="FF1155CC"/>
        <rFont val="Calibri"/>
      </rPr>
      <t>https://www.scopus.com/inward/record.uri?eid=2-s2.0-85113364545&amp;doi=10.1111%2ftheo.12230&amp;partnerID=40&amp;md5=6e621c7cd53158040670bd55bfeb1d9a</t>
    </r>
  </si>
  <si>
    <t>Arias-Alfonso A.F., Franco C.A.</t>
  </si>
  <si>
    <t>"The creative act in the dialogue between art and mathematics"</t>
  </si>
  <si>
    <r>
      <rPr>
        <u/>
        <sz val="11"/>
        <color rgb="FF1155CC"/>
        <rFont val="Calibri"/>
      </rPr>
      <t>https://www.scopus.com/inward/record.uri?eid=2-s2.0-85109400658&amp;doi=10.3390%2fmath9131517&amp;partnerID=40&amp;md5=481f3e4ff812fb199606a2548a51b60a</t>
    </r>
  </si>
  <si>
    <t>Mejias S., Thompson N., Sedas R.M., Rosin M., Soep E., Peppler K., Roche J., Wong J., Hurley M., Bell P., Bevan .</t>
  </si>
  <si>
    <t>The trouble with STEAM and why we use it anyway</t>
  </si>
  <si>
    <r>
      <rPr>
        <u/>
        <sz val="11"/>
        <color rgb="FF1155CC"/>
        <rFont val="Calibri"/>
      </rPr>
      <t>https://www.scopus.com/inward/record.uri?eid=2-s2.0-85102087827&amp;doi=10.1002%2fsce.21605&amp;partnerID=40&amp;md5=1fceace96bcbcada1a8947a2176d8b63</t>
    </r>
  </si>
  <si>
    <t>Peltonen K.</t>
  </si>
  <si>
    <t>In transition: Mathematics and art</t>
  </si>
  <si>
    <r>
      <rPr>
        <u/>
        <sz val="11"/>
        <color rgb="FF1155CC"/>
        <rFont val="Calibri"/>
      </rPr>
      <t>https://www.scopus.com/inward/record.uri?eid=2-s2.0-85117930407&amp;doi=10.53733%2f143&amp;partnerID=40&amp;md5=eb3c36b53a3defa2666a4b26f01dc67c</t>
    </r>
  </si>
  <si>
    <t>Chinyowa K.C., Mwakapenda W., Mokuku S</t>
  </si>
  <si>
    <t>Crossing the river: toward an embodied pedagogy for integrating arts and mathematics education</t>
  </si>
  <si>
    <r>
      <rPr>
        <u/>
        <sz val="11"/>
        <color rgb="FF1155CC"/>
        <rFont val="Calibri"/>
      </rPr>
      <t>https://www.scopus.com/inward/record.uri?eid=2-s2.0-85108800219&amp;doi=10.1080%2f08929092.2021.1919264&amp;partnerID=40&amp;md5=906c8991c8f26cd50d60ef6d4f1af93d</t>
    </r>
  </si>
  <si>
    <t>Wilson J.</t>
  </si>
  <si>
    <t>Dynamic symmetry: a history and analysis</t>
  </si>
  <si>
    <r>
      <rPr>
        <u/>
        <sz val="11"/>
        <color rgb="FF1155CC"/>
        <rFont val="Calibri"/>
      </rPr>
      <t>https://www.scopus.com/inward/record.uri?eid=2-s2.0-85089536111&amp;doi=10.1080%2f17513472.2020.1805157&amp;partnerID=40&amp;md5=4054b04e71f92aa362ca395eb75bce95</t>
    </r>
  </si>
  <si>
    <t>Spreafico M.L., Tramuns E</t>
  </si>
  <si>
    <t>The Starry Night among art, maths, and origami</t>
  </si>
  <si>
    <r>
      <rPr>
        <u/>
        <sz val="11"/>
        <color rgb="FF1155CC"/>
        <rFont val="Calibri"/>
      </rPr>
      <t>https://www.scopus.com/inward/record.uri?eid=2-s2.0-85085619014&amp;doi=10.1080%2f17513472.2020.1766340&amp;partnerID=40&amp;md5=9baefe69180b75028779d0a9bd46bc5d</t>
    </r>
  </si>
  <si>
    <t>[No author name available]</t>
  </si>
  <si>
    <t>Lessons From Pandemic Teaching for Content Area Learning</t>
  </si>
  <si>
    <r>
      <rPr>
        <u/>
        <sz val="11"/>
        <color rgb="FF1155CC"/>
        <rFont val="Calibri"/>
      </rPr>
      <t>https://www.scopus.com/inward/record.uri?eid=2-s2.0-85096452609&amp;doi=10.1002%2ftrtr.1947&amp;partnerID=40&amp;md5=9ca1b5340c7f6745dc233ef12e6a43e6</t>
    </r>
  </si>
  <si>
    <t>François K., Coessens K., Vinckier N., Van Bendegem J.P.</t>
  </si>
  <si>
    <t>Regulating Academic Pressure: From Fast to Slow</t>
  </si>
  <si>
    <r>
      <rPr>
        <u/>
        <sz val="11"/>
        <color rgb="FF1155CC"/>
        <rFont val="Calibri"/>
      </rPr>
      <t>https://www.scopus.com/inward/record.uri?eid=2-s2.0-85090306756&amp;doi=10.1111%2f1467-9752.12493&amp;partnerID=40&amp;md5=434654389bec5490c535275b07c0b201</t>
    </r>
  </si>
  <si>
    <t>Morgan D.P</t>
  </si>
  <si>
    <t>Reflections on Visual and Material Sources for the History of the Exact Sciences in Early Imperial China [Überlegungen zu visuellen und materiellen Quellen für die Geschichte der exakten Wissenschaft in der frühen Kaiserzeit Chinas]</t>
  </si>
  <si>
    <r>
      <rPr>
        <u/>
        <sz val="11"/>
        <color rgb="FF1155CC"/>
        <rFont val="Calibri"/>
      </rPr>
      <t>https://www.scopus.com/inward/record.uri?eid=2-s2.0-85086177888&amp;doi=10.1007%2fs00048-020-00258-4&amp;partnerID=40&amp;md5=2a940122c38b16f30365581159e5151b</t>
    </r>
  </si>
  <si>
    <t>Dunham D.</t>
  </si>
  <si>
    <t>The Bridges 2018 mathematical art exhibitions</t>
  </si>
  <si>
    <r>
      <rPr>
        <u/>
        <sz val="11"/>
        <color rgb="FF1155CC"/>
        <rFont val="Calibri"/>
      </rPr>
      <t>https://www.scopus.com/inward/record.uri?eid=2-s2.0-85076403307&amp;doi=10.1080%2f17513472.2019.1654330&amp;partnerID=40&amp;md5=35270ce4f6143e2f715ad0b87b56da0e</t>
    </r>
  </si>
  <si>
    <t>Albertazzi L.</t>
  </si>
  <si>
    <t>Styled Morphogeometry</t>
  </si>
  <si>
    <r>
      <rPr>
        <u/>
        <sz val="11"/>
        <color rgb="FF1155CC"/>
        <rFont val="Calibri"/>
      </rPr>
      <t>https://www.scopus.com/inward/record.uri?eid=2-s2.0-85067426430&amp;doi=10.1007%2fs10516-019-09438-x&amp;partnerID=40&amp;md5=9fa3b0eafe539c9913380f82ea3d8cf2</t>
    </r>
  </si>
  <si>
    <t>Patrick Garvey G.</t>
  </si>
  <si>
    <t>The poetics of mass-weighted median diameter</t>
  </si>
  <si>
    <r>
      <rPr>
        <u/>
        <sz val="11"/>
        <color rgb="FF1155CC"/>
        <rFont val="Calibri"/>
      </rPr>
      <t>https://www.scopus.com/inward/record.uri?eid=2-s2.0-85087571946&amp;doi=10.1080%2f17513472.2020.1722938&amp;partnerID=40&amp;md5=c596043da0ff43a6a0aca2b7b7d6d48c</t>
    </r>
  </si>
  <si>
    <t>Karimi P.</t>
  </si>
  <si>
    <t>An homage to Khayyam and Pascal</t>
  </si>
  <si>
    <r>
      <rPr>
        <u/>
        <sz val="11"/>
        <color rgb="FF1155CC"/>
        <rFont val="Calibri"/>
      </rPr>
      <t>https://www.scopus.com/inward/record.uri?eid=2-s2.0-85087570123&amp;doi=10.1080%2f17513472.2020.1737898&amp;partnerID=40&amp;md5=35cbdca6e2cf65edbff1c3f51d10d73d</t>
    </r>
  </si>
  <si>
    <t>Bowen C.</t>
  </si>
  <si>
    <t>Making mathematical physics accessible with affordable materials</t>
  </si>
  <si>
    <r>
      <rPr>
        <u/>
        <sz val="11"/>
        <color rgb="FF1155CC"/>
        <rFont val="Calibri"/>
      </rPr>
      <t>https://www.scopus.com/inward/record.uri?eid=2-s2.0-85087563469&amp;doi=10.1080%2f17513472.2020.1734767&amp;partnerID=40&amp;md5=b7f713461d299c0d5b6d5c2e70fa9c8c</t>
    </r>
  </si>
  <si>
    <t>Nau S.</t>
  </si>
  <si>
    <t>The art and mathematics of the folded book</t>
  </si>
  <si>
    <r>
      <rPr>
        <u/>
        <sz val="11"/>
        <color rgb="FF1155CC"/>
        <rFont val="Calibri"/>
      </rPr>
      <t>https://www.scopus.com/inward/record.uri?eid=2-s2.0-85087556748&amp;doi=10.1080%2f17513472.2020.1734279&amp;partnerID=40&amp;md5=f7f6ed845ac7bcc7b134f3f9d5370c5f</t>
    </r>
  </si>
  <si>
    <t>Growney J.</t>
  </si>
  <si>
    <t>Everything connects</t>
  </si>
  <si>
    <r>
      <rPr>
        <u/>
        <sz val="11"/>
        <color rgb="FF1155CC"/>
        <rFont val="Calibri"/>
      </rPr>
      <t>https://www.scopus.com/inward/record.uri?eid=2-s2.0-85087556376&amp;doi=10.1080%2f17513472.2020.1729302&amp;partnerID=40&amp;md5=09abae6e43ffc03d0eab42a7dab683c5</t>
    </r>
  </si>
  <si>
    <t>Nájera L.</t>
  </si>
  <si>
    <t>The social spaces of surveillance in early modern military architecture</t>
  </si>
  <si>
    <r>
      <rPr>
        <u/>
        <sz val="11"/>
        <color rgb="FF1155CC"/>
        <rFont val="Calibri"/>
      </rPr>
      <t>https://www.scopus.com/inward/record.uri?eid=2-s2.0-85085501063&amp;doi=10.1080%2f14636204.2020.1760425&amp;partnerID=40&amp;md5=5eb81fd88b124aee05d5583ecf334d06</t>
    </r>
  </si>
  <si>
    <t>Girard B., Lucia C.</t>
  </si>
  <si>
    <t>Conversations with Tom Johnson</t>
  </si>
  <si>
    <r>
      <rPr>
        <u/>
        <sz val="11"/>
        <color rgb="FF1155CC"/>
        <rFont val="Calibri"/>
      </rPr>
      <t>https://www.scopus.com/inward/record.uri?eid=2-s2.0-85096912060&amp;doi=10.1080%2f07494467.2020.1833526&amp;partnerID=40&amp;md5=e46342e11f017c10569dfcdb5d6e2f9d</t>
    </r>
  </si>
  <si>
    <t>Haas R.</t>
  </si>
  <si>
    <t>Maligned for mathematics: Sir Thomas Urquhart and his Trissotetras</t>
  </si>
  <si>
    <r>
      <rPr>
        <u/>
        <sz val="11"/>
        <color rgb="FF1155CC"/>
        <rFont val="Calibri"/>
      </rPr>
      <t>https://www.scopus.com/inward/record.uri?eid=2-s2.0-85072774017&amp;doi=10.1080%2f00033790.2019.1625438&amp;partnerID=40&amp;md5=62fcf079b6da679be8ea5262d09106b5</t>
    </r>
  </si>
  <si>
    <t>Campbell S.M.</t>
  </si>
  <si>
    <t>Exponentials and logarithms: a proposal for a classroom art project</t>
  </si>
  <si>
    <r>
      <rPr>
        <u/>
        <sz val="11"/>
        <color rgb="FF1155CC"/>
        <rFont val="Calibri"/>
      </rPr>
      <t>https://www.scopus.com/inward/record.uri?eid=2-s2.0-85063909472&amp;doi=10.1080%2f17513472.2018.1536937&amp;partnerID=40&amp;md5=3f912376c9bd03785121b8af0f26f1a5</t>
    </r>
  </si>
  <si>
    <t>"Sensual mathematics"</t>
  </si>
  <si>
    <r>
      <rPr>
        <u/>
        <sz val="11"/>
        <color rgb="FF1155CC"/>
        <rFont val="Calibri"/>
      </rPr>
      <t>https://www.scopus.com/inward/record.uri?eid=2-s2.0-85063907849&amp;doi=10.1080%2f17513472.2018.1509260&amp;partnerID=40&amp;md5=c70b880c2a3b24b87e0c6f8031311ea1</t>
    </r>
  </si>
  <si>
    <t>Magrone P., Massenzi S., Millan Gasca A.</t>
  </si>
  <si>
    <t>Rhythmical pulsation: art, mimesis and mathematics in primary school following Mary Everest Boole</t>
  </si>
  <si>
    <r>
      <rPr>
        <u/>
        <sz val="11"/>
        <color rgb="FF1155CC"/>
        <rFont val="Calibri"/>
      </rPr>
      <t>https://www.scopus.com/inward/record.uri?eid=2-s2.0-85063883290&amp;doi=10.1080%2f17513472.2018.1536938&amp;partnerID=40&amp;md5=4456228865867c7b0d8955877e26aa13</t>
    </r>
  </si>
  <si>
    <t>Diego-Mantecón J.M., Blanco T.F., Búa Ares J.B., González Sequeiros P.</t>
  </si>
  <si>
    <t>Is the relationship between art and mathematics addressed thoroughly in Spanish secondary school textbooks?</t>
  </si>
  <si>
    <r>
      <rPr>
        <u/>
        <sz val="11"/>
        <color rgb="FF1155CC"/>
        <rFont val="Calibri"/>
      </rPr>
      <t>https://www.scopus.com/inward/record.uri?eid=2-s2.0-85063880627&amp;doi=10.1080%2f17513472.2018.1552068&amp;partnerID=40&amp;md5=9c113ab2044b30adea5f7d8b577af39d</t>
    </r>
  </si>
  <si>
    <t>Portaankorva-Koivisto P., Havinga M.</t>
  </si>
  <si>
    <t>"Integrative phenomena in visual arts and mathematics"</t>
  </si>
  <si>
    <r>
      <rPr>
        <u/>
        <sz val="11"/>
        <color rgb="FF1155CC"/>
        <rFont val="Calibri"/>
      </rPr>
      <t>https://www.scopus.com/inward/record.uri?eid=2-s2.0-85063865211&amp;doi=10.1080%2f17513472.2018.1504269&amp;partnerID=40&amp;md5=f3f95bac3ee9e0e5ffe06e6964b44ae1</t>
    </r>
  </si>
  <si>
    <t>Todhunter-Reid A.</t>
  </si>
  <si>
    <t>In-school arts education and academic achievement: A child fixed effects approach</t>
  </si>
  <si>
    <r>
      <rPr>
        <u/>
        <sz val="11"/>
        <color rgb="FF1155CC"/>
        <rFont val="Calibri"/>
      </rPr>
      <t>https://www.scopus.com/inward/record.uri?eid=2-s2.0-85041341864&amp;doi=10.1080%2f10632913.2018.1423595&amp;partnerID=40&amp;md5=44605572c1e052c48ef18aba2b891d25</t>
    </r>
  </si>
  <si>
    <t>Jungck J.R., Wagner R., van Loo D., Grossman B., Khiripet N., Khiripet J., Khantuwan W., Hagan M.</t>
  </si>
  <si>
    <t>Art Forms in Nature: radiolaria from Haeckel and Blaschka to 3D nanotomography, quantitative image analysis, evolution, and contemporary art</t>
  </si>
  <si>
    <r>
      <rPr>
        <u/>
        <sz val="11"/>
        <color rgb="FF1155CC"/>
        <rFont val="Calibri"/>
      </rPr>
      <t>https://www.scopus.com/inward/record.uri?eid=2-s2.0-85062963227&amp;doi=10.1007%2fs12064-019-00289-z&amp;partnerID=40&amp;md5=afa9757a5f93ccf376745cb2b06a46cf</t>
    </r>
  </si>
  <si>
    <t>Rutherford T., Buschkuehl M., Jaeggi S.M., Farkas G.</t>
  </si>
  <si>
    <t>Links between achievement, executive functions, and self-regulated learning</t>
  </si>
  <si>
    <r>
      <rPr>
        <u/>
        <sz val="11"/>
        <color rgb="FF1155CC"/>
        <rFont val="Calibri"/>
      </rPr>
      <t>https://www.scopus.com/inward/record.uri?eid=2-s2.0-85054703119&amp;doi=10.1002%2facp.3462&amp;partnerID=40&amp;md5=1d2ef32ec67e1f58a8b4b8130f21e696</t>
    </r>
  </si>
  <si>
    <t>Mechner F.</t>
  </si>
  <si>
    <t>A Behavioral and Biological Analysis of Aesthetics: Implications for Research and Applications</t>
  </si>
  <si>
    <r>
      <rPr>
        <u/>
        <sz val="11"/>
        <color rgb="FF1155CC"/>
        <rFont val="Calibri"/>
      </rPr>
      <t>https://www.scopus.com/inward/record.uri?eid=2-s2.0-85054338921&amp;doi=10.1007%2fs40732-017-0228-1&amp;partnerID=40&amp;md5=926d49fadd59565cdbde36c6a7fcb501</t>
    </r>
  </si>
  <si>
    <t>Tokhmechian A., Gharehbaglou M.</t>
  </si>
  <si>
    <t>Music, Architecture and Mathematics in Traditional Iranian Architecture</t>
  </si>
  <si>
    <r>
      <rPr>
        <u/>
        <sz val="11"/>
        <color rgb="FF1155CC"/>
        <rFont val="Calibri"/>
      </rPr>
      <t>https://www.scopus.com/inward/record.uri?eid=2-s2.0-85047443540&amp;doi=10.1007%2fs00004-018-0381-0&amp;partnerID=40&amp;md5=9e10525a44bdb1ba2c52c0a561530891</t>
    </r>
  </si>
  <si>
    <t>Shrestha S.</t>
  </si>
  <si>
    <t>Mathematics Art Music Architecture Education Culture</t>
  </si>
  <si>
    <r>
      <rPr>
        <u/>
        <sz val="11"/>
        <color rgb="FF1155CC"/>
        <rFont val="Calibri"/>
      </rPr>
      <t>https://www.scopus.com/inward/record.uri?eid=2-s2.0-85044041352&amp;doi=10.1007%2fs00004-018-0371-2&amp;partnerID=40&amp;md5=a14674c2062cd9dd4e8eefd6bab5ec19</t>
    </r>
  </si>
  <si>
    <t>Leandro C.R., Monteiro E., Melo F.</t>
  </si>
  <si>
    <t>"Interdisciplinary working practices: can creative dance improve math?"</t>
  </si>
  <si>
    <r>
      <rPr>
        <u/>
        <sz val="11"/>
        <color rgb="FF1155CC"/>
        <rFont val="Calibri"/>
      </rPr>
      <t>https://www.scopus.com/inward/record.uri?eid=2-s2.0-85044624090&amp;doi=10.1080%2f14647893.2017.1354838&amp;partnerID=40&amp;md5=bdc0fd8f9c16ff8be3ba04bb605afc5f</t>
    </r>
  </si>
  <si>
    <t>Vara T.N.P., Salazar J.V.F</t>
  </si>
  <si>
    <t>Mathematics education art and architecture: Representations of the elliptic paraboloid</t>
  </si>
  <si>
    <r>
      <rPr>
        <u/>
        <sz val="11"/>
        <color rgb="FF1155CC"/>
        <rFont val="Calibri"/>
      </rPr>
      <t>https://www.scopus.com/inward/record.uri?eid=2-s2.0-85035098959&amp;doi=10.12973%2fejmste%2f80628&amp;partnerID=40&amp;md5=de612d03d2370239cab74228af0460a3</t>
    </r>
  </si>
  <si>
    <t>Hersh R.</t>
  </si>
  <si>
    <t>Mathematics as an Empirical Phenomenon, Subject to Modeling</t>
  </si>
  <si>
    <r>
      <rPr>
        <u/>
        <sz val="11"/>
        <color rgb="FF1155CC"/>
        <rFont val="Calibri"/>
      </rPr>
      <t>https://www.scopus.com/inward/record.uri?eid=2-s2.0-85058813189&amp;doi=10.1007%2fs40961-016-0087-1&amp;partnerID=40&amp;md5=d66372e31c238d7c22536d5929a052fd</t>
    </r>
  </si>
  <si>
    <t>Mamakos C., Stefaneas P.</t>
  </si>
  <si>
    <t>Consciousness reframed: Art and consciousness in the post-biological era</t>
  </si>
  <si>
    <r>
      <rPr>
        <u/>
        <sz val="11"/>
        <color rgb="FF1155CC"/>
        <rFont val="Calibri"/>
      </rPr>
      <t>https://www.scopus.com/inward/record.uri?eid=2-s2.0-84995663915&amp;doi=10.1386%2ftear.14.3.169_1&amp;partnerID=40&amp;md5=2e10fa351840547060dc29e04e3a5ea7</t>
    </r>
  </si>
  <si>
    <t>Ahlskog-Björkman E., Björklund C.</t>
  </si>
  <si>
    <t>"Patterns of awareness – Preschool teachers’ integration of art and mathematics"</t>
  </si>
  <si>
    <r>
      <rPr>
        <u/>
        <sz val="11"/>
        <color rgb="FF1155CC"/>
        <rFont val="Calibri"/>
      </rPr>
      <t>https://www.scopus.com/inward/record.uri?eid=2-s2.0-84969920382&amp;doi=10.1386%2feta.12.2.167_1&amp;partnerID=40&amp;md5=db5e21d57110651e250220bb61b126a2</t>
    </r>
  </si>
  <si>
    <t>Chabrán H.R., Kozek M.</t>
  </si>
  <si>
    <t>Mathematics in literature and cinema: An interdisciplinary course</t>
  </si>
  <si>
    <r>
      <rPr>
        <u/>
        <sz val="11"/>
        <color rgb="FF1155CC"/>
        <rFont val="Calibri"/>
      </rPr>
      <t>https://www.scopus.com/inward/record.uri?eid=2-s2.0-85012915580&amp;doi=10.1080%2f10511970.2015.1123783&amp;partnerID=40&amp;md5=8788bf09ec89037b16ec11604436bdb1</t>
    </r>
  </si>
  <si>
    <t>Fenyvesi K.</t>
  </si>
  <si>
    <t>Bridges Baltimore 2015: Charmed by Mathematics in Charm City</t>
  </si>
  <si>
    <r>
      <rPr>
        <u/>
        <sz val="11"/>
        <color rgb="FF1155CC"/>
        <rFont val="Calibri"/>
      </rPr>
      <t>https://www.scopus.com/inward/record.uri?eid=2-s2.0-84957572078&amp;doi=10.1007%2fs00004-016-0290-z&amp;partnerID=40&amp;md5=ac2923db703316cf78bad56ba20fd3de</t>
    </r>
  </si>
  <si>
    <t>Gessner S.</t>
  </si>
  <si>
    <t>Heavenly networks: Celestial maps and globes in circulation between artisans, mathematicians, and noblemen in renaissance Europe</t>
  </si>
  <si>
    <r>
      <rPr>
        <u/>
        <sz val="11"/>
        <color rgb="FF1155CC"/>
        <rFont val="Calibri"/>
      </rPr>
      <t>https://www.scopus.com/inward/record.uri?eid=2-s2.0-84923931634&amp;doi=10.1163%2f18253911-03001004&amp;partnerID=40&amp;md5=1ef0b9616f3323296771331921fa1738</t>
    </r>
  </si>
  <si>
    <t>Van Dusen B., Taylor R.</t>
  </si>
  <si>
    <t>The art and science of hyperbolic tessellations</t>
  </si>
  <si>
    <r>
      <rPr>
        <u/>
        <sz val="11"/>
        <color rgb="FF1155CC"/>
        <rFont val="Calibri"/>
      </rPr>
      <t>https://www.scopus.com/inward/record.uri?eid=2-s2.0-84875869812&amp;partnerID=40&amp;md5=7e8a3b5ea81207a17f164a93ad6f504</t>
    </r>
  </si>
  <si>
    <t>Parker P.</t>
  </si>
  <si>
    <t>Cymbeline : Arithmetic, double-entry bookkeeping, counts, and accounts</t>
  </si>
  <si>
    <r>
      <rPr>
        <u/>
        <sz val="11"/>
        <color rgb="FF1155CC"/>
        <rFont val="Calibri"/>
      </rPr>
      <t>https://www.scopus.com/inward/record.uri?eid=2-s2.0-85011533505&amp;partnerID=40&amp;md5=d0c0a855badb07edb6cb0ec48914c4f5</t>
    </r>
  </si>
  <si>
    <t>Lauder A.</t>
  </si>
  <si>
    <t>Alien Qualities': Hanne Darboven - constructing time</t>
  </si>
  <si>
    <r>
      <rPr>
        <u/>
        <sz val="11"/>
        <color rgb="FF1155CC"/>
        <rFont val="Calibri"/>
      </rPr>
      <t>https://www.scopus.com/inward/record.uri?eid=2-s2.0-84891811619&amp;doi=10.1386%2ftear.11.2.131_1&amp;partnerID=40&amp;md5=a0be2087a54ded5246fb3c60a35e763</t>
    </r>
  </si>
  <si>
    <t>Bier C.</t>
  </si>
  <si>
    <t>The Decagonal Tomb Tower at Maragha and Its Architectural Context: Lines of Mathematical Thought</t>
  </si>
  <si>
    <r>
      <rPr>
        <u/>
        <sz val="11"/>
        <color rgb="FF1155CC"/>
        <rFont val="Calibri"/>
      </rPr>
      <t>https://www.scopus.com/inward/record.uri?eid=2-s2.0-84864354352&amp;doi=10.1007%2fs00004-012-0108-6&amp;partnerID=40&amp;md5=eb6aa40e89fa9f1284534e14c97442fb</t>
    </r>
  </si>
  <si>
    <t>Youngman P.A.</t>
  </si>
  <si>
    <t>21st-century humanities: Art, complexity, and interdisciplinarity</t>
  </si>
  <si>
    <r>
      <rPr>
        <u/>
        <sz val="11"/>
        <color rgb="FF1155CC"/>
        <rFont val="Calibri"/>
      </rPr>
      <t>https://www.scopus.com/inward/record.uri?eid=2-s2.0-84889647822&amp;doi=10.2478%2fs13374-012-0011-6&amp;partnerID=40&amp;md5=c169bb3ca62c3eada578fa7e15d1d869</t>
    </r>
  </si>
  <si>
    <t>Yarker M.B., Park S.</t>
  </si>
  <si>
    <t>Analysis of teaching resources for implementing an interdisciplinary approach in the k-12 classroom</t>
  </si>
  <si>
    <r>
      <rPr>
        <u/>
        <sz val="11"/>
        <color rgb="FF1155CC"/>
        <rFont val="Calibri"/>
      </rPr>
      <t>https://www.scopus.com/inward/record.uri?eid=2-s2.0-84875234670&amp;doi=10.12973%2feurasia.2012.841a&amp;partnerID=40&amp;md5=b641217e902106be53089c4e18d3ab6d</t>
    </r>
  </si>
  <si>
    <t>Lerner F.</t>
  </si>
  <si>
    <t>Liberating Foundations of Art and Design</t>
  </si>
  <si>
    <r>
      <rPr>
        <u/>
        <sz val="11"/>
        <color rgb="FF1155CC"/>
        <rFont val="Calibri"/>
      </rPr>
      <t>https://www.scopus.com/inward/record.uri?eid=2-s2.0-84861546854&amp;doi=10.1111%2fj.1476-8070.2012.01703.x&amp;partnerID=40&amp;md5=2123260cd92cc58416ed3410882c0fe3</t>
    </r>
  </si>
  <si>
    <t>Symmetry in Chaos: A Search for Pattern in Mathematics, Art and Nature</t>
  </si>
  <si>
    <r>
      <rPr>
        <u/>
        <sz val="11"/>
        <color rgb="FF1155CC"/>
        <rFont val="Calibri"/>
      </rPr>
      <t>https://www.scopus.com/inward/record.uri?eid=2-s2.0-85001146964&amp;doi=10.1108%2fk.2011.06740caa.013&amp;partnerID=40&amp;md5=554a325af3efcee507dcd4e5c3c8c43a</t>
    </r>
  </si>
  <si>
    <t>Lynning K.H., Jacobsen A.S.</t>
  </si>
  <si>
    <t>Grasping the spirit in nature: Anschauung in Ørsted's epistemology of science and beauty</t>
  </si>
  <si>
    <r>
      <rPr>
        <u/>
        <sz val="11"/>
        <color rgb="FF1155CC"/>
        <rFont val="Calibri"/>
      </rPr>
      <t>https://www.scopus.com/inward/record.uri?eid=2-s2.0-79951518336&amp;doi=10.1016%2fj.shpsa.2010.11.018&amp;partnerID=40&amp;md5=3339a99770038196f0fc14a86c170126</t>
    </r>
  </si>
  <si>
    <t>Rabeler S.M.</t>
  </si>
  <si>
    <t>A spatial color-sound model for mixed reality</t>
  </si>
  <si>
    <r>
      <rPr>
        <u/>
        <sz val="11"/>
        <color rgb="FF1155CC"/>
        <rFont val="Calibri"/>
      </rPr>
      <t>https://www.scopus.com/inward/record.uri?eid=2-s2.0-80052572385&amp;doi=10.1108%2f03684921111160340&amp;partnerID=40&amp;md5=45adef5f73e60880d07172356ca5e17d</t>
    </r>
  </si>
  <si>
    <t>Campos D.G.</t>
  </si>
  <si>
    <t>Peirce's Philosophy of Mathematical Education: Fostering Reasoning Abilities for Mathematical Inquiry</t>
  </si>
  <si>
    <r>
      <rPr>
        <u/>
        <sz val="11"/>
        <color rgb="FF1155CC"/>
        <rFont val="Calibri"/>
      </rPr>
      <t>https://www.scopus.com/inward/record.uri?eid=2-s2.0-77955849875&amp;doi=10.1007%2fs11217-010-9188-5&amp;partnerID=40&amp;md5=8ff4276176bf405eb424bde9c093e34e</t>
    </r>
  </si>
  <si>
    <t>Bolden D.S., Harries T.V., Newton D.P.</t>
  </si>
  <si>
    <t>Pre-service primary teachers' conceptions of creativity in mathematics</t>
  </si>
  <si>
    <r>
      <rPr>
        <u/>
        <sz val="11"/>
        <color rgb="FF1155CC"/>
        <rFont val="Calibri"/>
      </rPr>
      <t>https://www.scopus.com/inward/record.uri?eid=2-s2.0-77951877662&amp;doi=10.1007%2fs10649-009-9207-z&amp;partnerID=40&amp;md5=2fe599910f5684d0e12384d273cb60e2</t>
    </r>
  </si>
  <si>
    <t>Gross D., Heil L., Schulze R., Schoemer E., Schwanecke U.</t>
  </si>
  <si>
    <t>GPU-based volume reconstruction from very few arbitrarily aligned x-ray images</t>
  </si>
  <si>
    <r>
      <rPr>
        <u/>
        <sz val="11"/>
        <color rgb="FF1155CC"/>
        <rFont val="Calibri"/>
      </rPr>
      <t>https://www.scopus.com/inward/record.uri?eid=2-s2.0-73249125813&amp;doi=10.1137%2f080736739&amp;partnerID=40&amp;md5=97082a909aeaa61875d9bc36cc61df5d</t>
    </r>
  </si>
  <si>
    <t>Della-Bosca D., Taylor R.P</t>
  </si>
  <si>
    <t>The museum of unnatural form: a visual and tactile experience of fractals</t>
  </si>
  <si>
    <r>
      <rPr>
        <u/>
        <sz val="11"/>
        <color rgb="FF1155CC"/>
        <rFont val="Calibri"/>
      </rPr>
      <t>https://www.scopus.com/inward/record.uri?eid=2-s2.0-62349087808&amp;partnerID=40&amp;md5=342642e2133f8930d2de5332e422ee01</t>
    </r>
  </si>
  <si>
    <t>Creativite in mathematics and the plastic arts: Conceptography of transfers and obstructions through the peircean system [La creatividad en las matemáticas y en las artes plásticas: Conceptografía de transferencias y obstrucciones a través del sistema peirceano]</t>
  </si>
  <si>
    <r>
      <rPr>
        <u/>
        <sz val="11"/>
        <color rgb="FF1155CC"/>
        <rFont val="Calibri"/>
      </rPr>
      <t>https://www.scopus.com/inward/record.uri?eid=2-s2.0-67649610661&amp;partnerID=40&amp;md5=1b517f0a25c3a9718a2bcb8e30e47e87</t>
    </r>
  </si>
  <si>
    <t>Browne C.</t>
  </si>
  <si>
    <t>Artistic box trees</t>
  </si>
  <si>
    <r>
      <rPr>
        <u/>
        <sz val="11"/>
        <color rgb="FF1155CC"/>
        <rFont val="Calibri"/>
      </rPr>
      <t>https://www.scopus.com/inward/record.uri?eid=2-s2.0-34548783318&amp;doi=10.1142%2fS0218348X07003551&amp;partnerID=40&amp;md5=14c99a9c7afcc73f39859f106dfc7ea7</t>
    </r>
  </si>
  <si>
    <t>Brown T.</t>
  </si>
  <si>
    <t>The art of mathematics: Bedding down for a new era</t>
  </si>
  <si>
    <r>
      <rPr>
        <u/>
        <sz val="11"/>
        <color rgb="FF1155CC"/>
        <rFont val="Calibri"/>
      </rPr>
      <t>https://www.scopus.com/inward/record.uri?eid=2-s2.0-85068280699&amp;doi=10.1111%2fj.1469-5812.2007.00318.x&amp;partnerID=40&amp;md5=dc7e7088e893da1971131b272a78cbfa</t>
    </r>
  </si>
  <si>
    <t>Eglash R., Bennett A., O'Donnell C., Jennings S., Cintorino M.</t>
  </si>
  <si>
    <t>Culturally situated design tools: Ethnocomputing from field site to classroom</t>
  </si>
  <si>
    <r>
      <rPr>
        <u/>
        <sz val="11"/>
        <color rgb="FF1155CC"/>
        <rFont val="Calibri"/>
      </rPr>
      <t>https://www.scopus.com/inward/record.uri?eid=2-s2.0-33744550943&amp;doi=10.1525%2faa.2006.108.2.347&amp;partnerID=40&amp;md5=4ac61d340dd52606e25330e8dc84e6de</t>
    </r>
  </si>
  <si>
    <t>Barca Salom F.X.</t>
  </si>
  <si>
    <t>The attitude of square proponents and academics in Barcelona during the XIX century [La actitud de cuadradores y académicos en Barcelona durante el siglo XIX]</t>
  </si>
  <si>
    <r>
      <rPr>
        <u/>
        <sz val="11"/>
        <color rgb="FF1155CC"/>
        <rFont val="Calibri"/>
      </rPr>
      <t>https://www.scopus.com/inward/record.uri?eid=2-s2.0-61949289000&amp;partnerID=40&amp;md5=fc29956215570631d8d2675e5074c0a7</t>
    </r>
  </si>
  <si>
    <t>Leopold C.</t>
  </si>
  <si>
    <t>Experiments on relations between geometry, architecture and music</t>
  </si>
  <si>
    <r>
      <rPr>
        <u/>
        <sz val="11"/>
        <color rgb="FF1155CC"/>
        <rFont val="Calibri"/>
      </rPr>
      <t>https://www.scopus.com/inward/record.uri?eid=2-s2.0-79959697694&amp;partnerID=40&amp;md5=a3455862922a02a2fad31eea2580eb56</t>
    </r>
  </si>
  <si>
    <t>Pogliani L.</t>
  </si>
  <si>
    <t>Magic squares and the mathematics of thermodynamics</t>
  </si>
  <si>
    <r>
      <rPr>
        <u/>
        <sz val="11"/>
        <color rgb="FF1155CC"/>
        <rFont val="Calibri"/>
      </rPr>
      <t>https://www.scopus.com/inward/record.uri?eid=2-s2.0-0142103184&amp;partnerID=40&amp;md5=39698e3085c1bac532825c447eea66e0</t>
    </r>
  </si>
  <si>
    <t>Craviotto C., Farmer J.</t>
  </si>
  <si>
    <t>Geometry andw the infinite: An interdisciplinary mathematics course</t>
  </si>
  <si>
    <r>
      <rPr>
        <u/>
        <sz val="11"/>
        <color rgb="FF1155CC"/>
        <rFont val="Calibri"/>
      </rPr>
      <t>https://www.scopus.com/inward/record.uri?eid=2-s2.0-85023592594&amp;doi=10.1080%2f10511970308984058&amp;partnerID=40&amp;md5=96523190d398d76944a2c58fb4905ddd</t>
    </r>
  </si>
  <si>
    <t>Emmer M.</t>
  </si>
  <si>
    <t>Artistic and Mathematical Creativity</t>
  </si>
  <si>
    <r>
      <rPr>
        <u/>
        <sz val="11"/>
        <color rgb="FF1155CC"/>
        <rFont val="Calibri"/>
      </rPr>
      <t>https://www.scopus.com/inward/record.uri?eid=2-s2.0-84963294872&amp;doi=10.1080%2f02604027.1994.9972417&amp;partnerID=40&amp;md5=dd85f9aa6645e10a87fcff13ff80a3d9</t>
    </r>
  </si>
  <si>
    <t>Farmer J.D., Schielack J.F.</t>
  </si>
  <si>
    <t>Mathematics readings for non-mathematics majors</t>
  </si>
  <si>
    <r>
      <rPr>
        <u/>
        <sz val="11"/>
        <color rgb="FF1155CC"/>
        <rFont val="Calibri"/>
      </rPr>
      <t>https://www.scopus.com/inward/record.uri?eid=2-s2.0-84952532552&amp;doi=10.1080%2f10511979208965676&amp;partnerID=40&amp;md5=c2d8224c36223571b9302490837fed07</t>
    </r>
  </si>
  <si>
    <t>Baron V</t>
  </si>
  <si>
    <t>Nutrition Messages in Language Arts and Mathematics Textbooks Used in English Elementary Schools in Montreal</t>
  </si>
  <si>
    <r>
      <rPr>
        <u/>
        <sz val="11"/>
        <color rgb="FF1155CC"/>
        <rFont val="Calibri"/>
      </rPr>
      <t>https://www.scopus.com/inward/record.uri?eid=2-s2.0-0025520920&amp;doi=10.1111%2fj.1746-1561.1990.tb05975.x&amp;partnerID=40&amp;md5=5baa791e242bd92ab7241dfc53149b9e</t>
    </r>
  </si>
  <si>
    <t>Boselie F., Leeuwenberg E.</t>
  </si>
  <si>
    <t>Birkhoff revisited: beauty as a function of effect and means.</t>
  </si>
  <si>
    <r>
      <rPr>
        <u/>
        <sz val="11"/>
        <color rgb="FF1155CC"/>
        <rFont val="Calibri"/>
      </rPr>
      <t>https://www.scopus.com/inward/record.uri?eid=2-s2.0-0022033556&amp;doi=10.2307%2f1422765&amp;partnerID=40&amp;md5=b76b011ae6955d24d96fe7ae28cae8ed</t>
    </r>
  </si>
  <si>
    <t>Rothenberg A.</t>
  </si>
  <si>
    <t>"Homospatial Thinking in Creativity"</t>
  </si>
  <si>
    <r>
      <rPr>
        <u/>
        <sz val="11"/>
        <color rgb="FF1155CC"/>
        <rFont val="Calibri"/>
      </rPr>
      <t>https://www.scopus.com/inward/record.uri?eid=2-s2.0-0017229870&amp;doi=10.1001%2farchpsyc.1976.01770010005001&amp;partnerID=40&amp;md5=2ea45ed2752ad6f8583df154a17242a7</t>
    </r>
  </si>
  <si>
    <t>Evolução das publicações ao longo do tempo</t>
  </si>
  <si>
    <t>Frequência Absoluta</t>
  </si>
  <si>
    <t>Classificação por Categorias</t>
  </si>
  <si>
    <t>Categorias</t>
  </si>
  <si>
    <t>Cor</t>
  </si>
  <si>
    <t>1. Arte e Matemática: Arte como instrumento didático; Metodologia de Ensino; contextualizar e produzir significados para a Matemática;</t>
  </si>
  <si>
    <t>vermelha</t>
  </si>
  <si>
    <t>2. Arte e Matemática: Formação integral do aluno, educação transformadora, pensamento crítico.</t>
  </si>
  <si>
    <t>roxo</t>
  </si>
  <si>
    <t>3. Arte e Matemática: Desenvolvimento da Consciência estética e Criatividade</t>
  </si>
  <si>
    <t>verde</t>
  </si>
  <si>
    <t>4. Arte e Matemática: Linguagens únicas que se intercalam</t>
  </si>
  <si>
    <t>azul</t>
  </si>
  <si>
    <t>Authors</t>
  </si>
  <si>
    <t xml:space="preserve">Title </t>
  </si>
  <si>
    <t>Year</t>
  </si>
  <si>
    <t xml:space="preserve">Yore L.D., Tang K.-S	</t>
  </si>
  <si>
    <t>Foundations, Insights, and Future Considerations of Reading in Science and Mathematics Education</t>
  </si>
  <si>
    <t>https://www.scopus.com/inward/record.uri?eid=2-s2.0-85143428748&amp;doi=10.1007%2fs10763-022-10321-2&amp;partnerID=40&amp;md5=c5b070d58e874578ec55db5fd0efe638</t>
  </si>
  <si>
    <t xml:space="preserve">Kus M., Cakiroglu E.	</t>
  </si>
  <si>
    <t>"Mathematics in the informal setting of an art studio: students’ visuospatial thinking processes in a studio thinking-based environment"</t>
  </si>
  <si>
    <t xml:space="preserve">https://www.scopus.com/inward/record.uri?eid=2-s2.0-85126248439&amp;doi=10.1007%2fs10649-022-10142-8&amp;partnerID=40&amp;md5=59ddbde8fbd7acf10a263e4792d85711 </t>
  </si>
  <si>
    <t>Flores C.R., Kerscher M.M.</t>
  </si>
  <si>
    <t xml:space="preserve"> Learning mathematics with art, or mathematics and art and visuality in school experience</t>
  </si>
  <si>
    <t xml:space="preserve">https://www.scopus.com/inward/record.uri?eid=2-s2.0-85105441869&amp;doi=10.1590%2f1980-4415V35N69A02&amp;partnerID=40&amp;md5=3771512a08f126738f0d0cea98fa05ca </t>
  </si>
  <si>
    <t>Polotskaia E., Savard A., Nadon C.</t>
  </si>
  <si>
    <t>MATHEMATICAL PROBLEM SOLVING AND THE ART OF REPRESENTATIO</t>
  </si>
  <si>
    <t>https://www.scopus.com/inward/record.uri?eid=2-s2.0-85124940007&amp;partnerID=40&amp;md5=cdfd543fdc797d39f56a5bc0c42cefde</t>
  </si>
  <si>
    <t xml:space="preserve">Dos Santos E.F., Gonçalves H.J.L.	</t>
  </si>
  <si>
    <t>The Interface between Art and Mathematics: Looking for critical and creative curriculum perspectives [A Interface entre Arte e Matemática: Em busca de perspectivas curriculares críticas e criativas</t>
  </si>
  <si>
    <t xml:space="preserve">https://www.scopus.com/inward/record.uri?eid=2-s2.0-85106767080&amp;doi=10.1590%2f1980-4415v34n68a15&amp;partnerID=40&amp;md5=762ae112f41de8894cce3c1201ad8bf1 </t>
  </si>
  <si>
    <t>Schoevers E.M., Leseman P.P.M., Kroesbergen E.H</t>
  </si>
  <si>
    <t>Enriching Mathematics Education with Visual Arts: Effects on Elementary School Students’ Ability in Geometry and Visual Arts</t>
  </si>
  <si>
    <t>https://www.scopus.com/inward/record.uri?eid=2-s2.0-85076606015&amp;doi=10.1007%2fs10763-019-10018-z&amp;partnerID=40&amp;md5=08cc7be903006cc825cd52e5cee187a1</t>
  </si>
  <si>
    <t>da Silva R.S.R.</t>
  </si>
  <si>
    <t xml:space="preserve"> On music production in mathematics teacher education as an aesthetic experien</t>
  </si>
  <si>
    <t>https://www.scopus.com/inward/record.uri?eid=2-s2.0-85075257811&amp;doi=10.1007%2fs11858-019-01107-y&amp;partnerID=40&amp;md5=8765b20012ba55bf17608625e561607e</t>
  </si>
  <si>
    <t>Colonnese M.W</t>
  </si>
  <si>
    <t>The development of instructional guidelines for elementary mathematical writi</t>
  </si>
  <si>
    <t xml:space="preserve">https://www.scopus.com/inward/record.uri?eid=2-s2.0-85081006224&amp;doi=10.1111%2fssm.12391&amp;partnerID=40&amp;md5=d13377b69f799802fb0bf8b211107bba </t>
  </si>
  <si>
    <t>Johnson-Green E., Lee C., Flannery M.</t>
  </si>
  <si>
    <t>A musical perspective on stem: Evaluating the ecosonic playground project from a co-equal steam integration standpoint</t>
  </si>
  <si>
    <t>https://www.scopus.com/inward/record.uri?eid=2-s2.0-85085517871&amp;doi=10.26209%2fijea21n14&amp;partnerID=40&amp;md5=c863ae2108e2f073f1cc6297b7a27a94</t>
  </si>
  <si>
    <t>An S., Tillman D., Kim S.J., Tinajero J., Wang J.</t>
  </si>
  <si>
    <t>"Teaching Numbers Through Dance: Developing a Choreography-Themed Mathematics Curriculum for EarlyChildhood Students"</t>
  </si>
  <si>
    <t xml:space="preserve">https://www.scopus.com/inward/record.uri?eid=2-s2.0-85061838812&amp;doi=10.1080%2f15290824.2018.1472380&amp;partnerID=40&amp;md5=13da9f098f03acc916425f4929682ec6 </t>
  </si>
  <si>
    <t>Kalinec-Craig C., Prasad P.V., Luna C.</t>
  </si>
  <si>
    <t>Geometric transformations and Talavera tiles: a culturally responsive approach to teacher professional development and mathematics teaching</t>
  </si>
  <si>
    <t>https://www.scopus.com/inward/record.uri?eid=2-s2.0-85063889414&amp;doi=10.1080%2f17513472.2018.1504491&amp;partnerID=40&amp;md5=465481509afb69365a345feb55c273b1</t>
  </si>
  <si>
    <t>Harriss E.O., Smith C., Carpenter A.</t>
  </si>
  <si>
    <t xml:space="preserve"> Geometry in the walnut grove: an applied mathematical approach to art</t>
  </si>
  <si>
    <t xml:space="preserve">https://www.scopus.com/inward/record.uri?eid=2-s2.0-85059628333&amp;doi=10.1080%2f17513472.2018.1525263&amp;partnerID=40&amp;md5=3b494dd842114baa6a44b4e373d0da4d </t>
  </si>
  <si>
    <t>Jung E., Zhang Y., Chiang J</t>
  </si>
  <si>
    <t>Teachers’ mathematics education and readiness beliefs, and kindergarteners’ mathematics learning</t>
  </si>
  <si>
    <t>https://www.scopus.com/inward/record.uri?eid=2-s2.0-85065476937&amp;doi=10.18404%2fijemst.552416&amp;partnerID=40&amp;md5=ee54ecc18ca7c24c54468a894b59f0a3</t>
  </si>
  <si>
    <t>Kessler V.</t>
  </si>
  <si>
    <t xml:space="preserve"> God becomes beautiful … in mathematics </t>
  </si>
  <si>
    <t>https://www.scopus.com/inward/record.uri?eid=2-s2.0-85052099020&amp;doi=10.4102%2fhts.v74i1.4886&amp;partnerID=40&amp;md5=5e62e54f7d91ecee789c2a15ce024c38</t>
  </si>
  <si>
    <t xml:space="preserve">Frazier M.L., LoFaro T., Pillers Dobler C.	</t>
  </si>
  <si>
    <t xml:space="preserve"> A Cross-Discipline Modeling Capstone Experienc</t>
  </si>
  <si>
    <t>https://www.scopus.com/inward/record.uri?eid=2-s2.0-85019112113&amp;doi=10.1080%2f10511970.2016.1277812&amp;partnerID=40&amp;md5=c9f04c0ebd3a17ec4fc12b46c9df05f4</t>
  </si>
  <si>
    <t>Pickard-Smith K.</t>
  </si>
  <si>
    <t xml:space="preserve"> Disordering mathematical identity stories through dramatic filmed parody 'Math Therap'</t>
  </si>
  <si>
    <t xml:space="preserve">https://www.scopus.com/inward/record.uri?eid=2-s2.0-85042546744&amp;partnerID=40&amp;md5=14aee2f9315997f1c638301b15bc595f </t>
  </si>
  <si>
    <t>Vara T.N.P., Salazar J.V.F.</t>
  </si>
  <si>
    <t xml:space="preserve">https://www.scopus.com/inward/record.uri?eid=2-s2.0-85035098959&amp;doi=10.12973%2fejmste%2f80628&amp;partnerID=40&amp;md5=de612d03d2370239cab74228af0460a3 </t>
  </si>
  <si>
    <t>Jeon B., Park J.W.</t>
  </si>
  <si>
    <t>Implementation of a modular robotic construction kit that fully supports science, technology, engineering, art, and mathematics education</t>
  </si>
  <si>
    <t>https://www.scopus.com/inward/record.uri?eid=2-s2.0-84971014036&amp;doi=10.1590%2f1980-4415v30n55a10&amp;partnerID=40&amp;md5=1c8d0d047ebdbd6fe00bc365f7239b76</t>
  </si>
  <si>
    <t>Flores C.R.</t>
  </si>
  <si>
    <t xml:space="preserve"> Detours: Potentiality of the arts with mathematics education [Descaminhos: potencialidades da Arte com a Educação Matemática] </t>
  </si>
  <si>
    <t xml:space="preserve">https://www.scopus.com/inward/record.uri?eid=2-s2.0-84971014036&amp;doi=10.1590%2f1980-4415v30n55a10&amp;partnerID=40&amp;md5=1c8d0d047ebdbd6fe00bc365f7239b76 </t>
  </si>
  <si>
    <t>Dos Santos M.R., Bicudo M.A.V.</t>
  </si>
  <si>
    <t>An experience of continuing education with art and mathematics teachers in teaching geometry [Uma Experiência de Formação Continuada com Professores de Arte e Matemática no Ensino de Geometria]</t>
  </si>
  <si>
    <t xml:space="preserve">https://www.scopus.com/inward/record.uri?eid=2-s2.0-84953400564&amp;doi=10.1590%2f1980-4415v29n53a26&amp;partnerID=40&amp;md5=40fa0a88e9d00287c01580d5adc1e33d </t>
  </si>
  <si>
    <t>Clareto S.M., Miarka R.</t>
  </si>
  <si>
    <t xml:space="preserve"> AefFecTIvE MAthEmAtiCS eDucAtIOn: Names and moviments in inside outs [EDucAçÃo MAteMátiCA AefeTIvA: Nomes e movimentos em avessos]</t>
  </si>
  <si>
    <t xml:space="preserve">https://www.scopus.com/inward/record.uri?eid=2-s2.0-84953383182&amp;doi=10.1590%2f1980-4415v29n53a01&amp;partnerID=40&amp;md5=70ce56e26628451e319c78c11dc4c0b9 </t>
  </si>
  <si>
    <t>Marchetti E.</t>
  </si>
  <si>
    <t xml:space="preserve"> Viewpoints: Mathematical Perspective and Fractal Geometry in Art by Marc Frantz and Annalisa Crannel</t>
  </si>
  <si>
    <t xml:space="preserve">https://www.scopus.com/inward/record.uri?eid=2-s2.0-84937814840&amp;doi=10.1007%2fs00004-015-0237-9&amp;partnerID=40&amp;md5=7d80cf3d36f4c5f147cdbc41c774ffef </t>
  </si>
  <si>
    <t>Da Silva R.S.R.</t>
  </si>
  <si>
    <t xml:space="preserve"> Multimodal narratives: The image of mathematicians in digital mathematical performances [Narrativas multimodais: A imagem dos matemáticos em performances matemáticas digitais]</t>
  </si>
  <si>
    <t>https://www.scopus.com/inward/record.uri?eid=2-s2.0-84907911424&amp;doi=10.1590%2f1980-4415v28n49a25&amp;partnerID=40&amp;md5=f0db2188ffa41829b3a4386bbfc3d9d6</t>
  </si>
  <si>
    <t>Mayfield B.</t>
  </si>
  <si>
    <t>Weaving History Through the Major</t>
  </si>
  <si>
    <t xml:space="preserve">https://www.scopus.com/inward/record.uri?eid=2-s2.0-84904656266&amp;doi=10.1080%2f10511970.2014.900158&amp;partnerID=40&amp;md5=977e99d8d066856f7463a072644445ec </t>
  </si>
  <si>
    <t>Maltempi M.V., Javaroni S.L., De Carvalho Borba M.</t>
  </si>
  <si>
    <t xml:space="preserve">Calculators, computers and internet in mathematics education: Eighteen years of research [Calculadoras, Computadores e Internet em Educação Matemática: dezoito anos de pesquisa] </t>
  </si>
  <si>
    <t>https://www.scopus.com/inward/record.uri?eid=2-s2.0-84873651360&amp;partnerID=40&amp;md5=f286f9bae5ad5a7aa4b14fd05a0dbd73</t>
  </si>
  <si>
    <t xml:space="preserve">D'Ambrosio U., Trivizoli L.M., Dos Santos E.C., Leão M.		</t>
  </si>
  <si>
    <t>Mathematics education focusing on main social issues [A Educação Matemática Focalizando Questões Sociais Maiores]</t>
  </si>
  <si>
    <t>https://www.scopus.com/inward/record.uri?eid=2-s2.0-84873633431&amp;partnerID=40&amp;md5=543b75e4cfc5e4a5dd7967c65c627f</t>
  </si>
  <si>
    <t>Otte M.F.</t>
  </si>
  <si>
    <t>Evolution, learning, and semiotics from a Peircean point of view</t>
  </si>
  <si>
    <t>https://www.scopus.com/inward/record.uri?eid=2-s2.0-79956335221&amp;doi=10.1007%2fs10649-011-9302-9&amp;partnerID=40&amp;md5=de9402f1269bae69510187e5a1bd8371</t>
  </si>
  <si>
    <t>Von Renesse C., Ecke V</t>
  </si>
  <si>
    <t>Mathematics and Salsa dancing</t>
  </si>
  <si>
    <t xml:space="preserve">https://www.scopus.com/inward/record.uri?eid=2-s2.0-79953180593&amp;doi=10.1080%2f17513472.2010.491781&amp;partnerID=40&amp;md5=59ee13418784b3c6ef442d01ee3fcd9e </t>
  </si>
  <si>
    <t>George M.</t>
  </si>
  <si>
    <t xml:space="preserve"> The origins of liberal arts mathematis</t>
  </si>
  <si>
    <t xml:space="preserve">https://www.scopus.com/inward/record.uri?eid=2-s2.0-78149244782&amp;doi=10.1080%2f10511970902839377&amp;partnerID=40&amp;md5=f48562f0c5c7a25ab105079b02fed0eb </t>
  </si>
  <si>
    <t>Gerstberger H.</t>
  </si>
  <si>
    <t xml:space="preserve"> Mathematics learning and aesthetic production</t>
  </si>
  <si>
    <t xml:space="preserve">https://www.scopus.com/inward/record.uri?eid=2-s2.0-84867359004&amp;doi=10.1007%2fs11858-008-0144-6&amp;partnerID=40&amp;md5=ade1531fc5a163db07474543362c167f </t>
  </si>
  <si>
    <t>Presmeg N.</t>
  </si>
  <si>
    <t xml:space="preserve"> Mathematics education research embracing arts and sciences</t>
  </si>
  <si>
    <t xml:space="preserve">https://www.scopus.com/inward/record.uri?eid=2-s2.0-84867345995&amp;doi=10.1007%2fs11858-008-0136-6&amp;partnerID=40&amp;md5=45d9edbf9cdf46cecf6e8aebeb2b795a </t>
  </si>
  <si>
    <t>Pimm D.</t>
  </si>
  <si>
    <t>Method, certainty and trust across disciplinary boundaries</t>
  </si>
  <si>
    <t xml:space="preserve">https://www.scopus.com/inward/record.uri?eid=2-s2.0-84866938824&amp;doi=10.1007%2fs11858-008-0164-2&amp;partnerID=40&amp;md5=36f98a314c79d4b55901a2fd6719bb66 </t>
  </si>
  <si>
    <t>Mamolo A., Zazkis R.</t>
  </si>
  <si>
    <t>Paradoxes as a window to infinity</t>
  </si>
  <si>
    <t xml:space="preserve">https://www.scopus.com/inward/record.uri?eid=2-s2.0-77950320370&amp;doi=10.1080%2f14794800802233696&amp;partnerID=40&amp;md5=6af54f17d040a1379472dddb1ad604b4 </t>
  </si>
  <si>
    <t>Alagic M.</t>
  </si>
  <si>
    <t xml:space="preserve"> Innovations in mathematics education via the arts</t>
  </si>
  <si>
    <t>https://www.scopus.com/inward/record.uri?eid=2-s2.0-77649131649&amp;doi=10.1080%2f17513470701585977&amp;partnerID=40&amp;md5=d368c6ca96482e971cabd1d4cdd11c35</t>
  </si>
  <si>
    <t>Butterworth W.T., Coe P.R.</t>
  </si>
  <si>
    <t xml:space="preserve">Come on down … the prize is right in your classroom </t>
  </si>
  <si>
    <t>https://www.scopus.com/inward/record.uri?eid=2-s2.0-84872064225&amp;doi=10.1080%2f10511970408984073&amp;partnerID=40&amp;md5=63c1bf8761931479dd004311e338216f</t>
  </si>
  <si>
    <t>Were G.</t>
  </si>
  <si>
    <t xml:space="preserve"> Objects of learning: An anthropological approach to mathematics education</t>
  </si>
  <si>
    <t>https://www.scopus.com/inward/record.uri?eid=2-s2.0-0037235674&amp;doi=10.1177%2f1359183503008001761&amp;partnerID=40&amp;md5=c9bd0e9a18d1c16ef534e71607b9436d</t>
  </si>
  <si>
    <t>D'ambrosio U.</t>
  </si>
  <si>
    <t xml:space="preserve"> Multiculturalism and mathematics education</t>
  </si>
  <si>
    <t xml:space="preserve">https://www.scopus.com/inward/record.uri?eid=2-s2.0-84896522618&amp;doi=10.1080%2f0020739950260304&amp;partnerID=40&amp;md5=b751b51027670362226b281a127da240 </t>
  </si>
  <si>
    <t>Post S.</t>
  </si>
  <si>
    <t xml:space="preserve"> Teaching the art of problem solving</t>
  </si>
  <si>
    <t>https://www.scopus.com/inward/record.uri?eid=2-s2.0-84952502713&amp;doi=10.1080%2f10511979408965765&amp;partnerID=40&amp;md5=d443537e48be8c232bcb19fda98f9c55</t>
  </si>
  <si>
    <t xml:space="preserve">Gorini C.A.	</t>
  </si>
  <si>
    <t xml:space="preserve"> An art research project for a geometry course</t>
  </si>
  <si>
    <t>https://www.scopus.com/inward/record.uri?eid=2-s2.0-84952544632&amp;doi=10.1080%2f10511979308965725&amp;partnerID=40&amp;md5=46a3e7934d9242568e462a658fe1a9c9</t>
  </si>
  <si>
    <t>Frequêcia Absoluta</t>
  </si>
  <si>
    <t>Categoria</t>
  </si>
  <si>
    <t>Vermelho</t>
  </si>
  <si>
    <t>Roxo</t>
  </si>
  <si>
    <t>Verde</t>
  </si>
  <si>
    <t>Azul</t>
  </si>
  <si>
    <t>(Arte e Matemática: Arte como instrumento didático; Metodologia de Ensino; contextualizar e produzir significados para a Matemática;)</t>
  </si>
  <si>
    <t>(Arte e Matemática: Formação integral do aluno, educação transformadora, pensamento crítico.)</t>
  </si>
  <si>
    <t>(Arte e Matemática: Desenvolvimento da Consciência estética e Criatividade)</t>
  </si>
  <si>
    <t>(Arte e Matemática: linguagens únicas que se intercalam)</t>
  </si>
  <si>
    <t>Chung S.K., Li D.</t>
  </si>
  <si>
    <t>Issues-based steam education: A case study in a Hong Kong secondary school</t>
  </si>
  <si>
    <t>https://www.scopus.com/inward/record.uri?eid=2-s2.0-85107009380&amp;doi=10.26209%2fijea22n3&amp;partnerID=40&amp;md5=4cab477643410e0a47e8c75d1ad884d5</t>
  </si>
  <si>
    <t>Bertling J.G., Moore T.C.</t>
  </si>
  <si>
    <t>The U.S. K–12 Art Education Curricular Landscape: A Nationwide Survey</t>
  </si>
  <si>
    <t>https://www.scopus.com/inward/record.uri?eid=2-s2.0-85103042429&amp;doi=10.1080%2f00393541.2020.1858007&amp;partnerID=40&amp;md5=34c3c4d90d1ce87fab46a4598880a4ae</t>
  </si>
  <si>
    <t>Alaa A., Naoya T., Kunio K.</t>
  </si>
  <si>
    <t>Multiple-character Animation Systems for Children at Different Educational Stages</t>
  </si>
  <si>
    <t>https://www.scopus.com/inward/record.uri?eid=2-s2.0-85109806777&amp;doi=10.20668%2fadada.24.1_1&amp;partnerID=40&amp;md5=8c7750665d8b53acbc8f0b5337fac029</t>
  </si>
  <si>
    <t>Dorsey Z.A.</t>
  </si>
  <si>
    <t>Exacting collaboration: performance as pedagogy in interdisciplinary contexts</t>
  </si>
  <si>
    <t>https://www.scopus.com/inward/record.uri?eid=2-s2.0-85068844498&amp;doi=10.1080%2f13569783.2019.1615830&amp;partnerID=40&amp;md5=ceb4989be7e9ae0478519bfb77bd7bb6</t>
  </si>
  <si>
    <t>https://www.scopus.com/inward/record.uri?eid=2-s2.0-85041341864&amp;doi=10.1080%2f10632913.2018.1423595&amp;partnerID=40&amp;md5=44605572c1e052c48ef18aba2b891d25</t>
  </si>
  <si>
    <t>Peppler K., Wohlwend K.</t>
  </si>
  <si>
    <t>Theorizing the nexus of STEAM practice</t>
  </si>
  <si>
    <t>https://www.scopus.com/inward/record.uri?eid=2-s2.0-85028539220&amp;doi=10.1080%2f10632913.2017.1316331&amp;partnerID=40&amp;md5=217263687bfc981127ff661666920cdd</t>
  </si>
  <si>
    <t>Allina B.</t>
  </si>
  <si>
    <t>The development of STEAM educational policy to promote student creativity and social empowerment</t>
  </si>
  <si>
    <t>https://www.scopus.com/inward/record.uri?eid=2-s2.0-85028532412&amp;doi=10.1080%2f10632913.2017.1296392&amp;partnerID=40&amp;md5=07e5ee19d91683bcbcfff3dbce2fcdce</t>
  </si>
  <si>
    <t>Sweeny R.W.</t>
  </si>
  <si>
    <t>Makerspaces and Art Educational Places</t>
  </si>
  <si>
    <t>https://www.scopus.com/inward/record.uri?eid=2-s2.0-85052067137&amp;doi=10.1080%2f00393541.2017.1368288&amp;partnerID=40&amp;md5=cd56613f9dbd49d3cb6b35929ce769db</t>
  </si>
  <si>
    <t>Detours: Potentiality of the arts with mathematics education [Descaminhos: potencialidades da Arte com a Educação Matemática]</t>
  </si>
  <si>
    <t>Portugues</t>
  </si>
  <si>
    <t>Nelsen L.L.</t>
  </si>
  <si>
    <t>Out of Plato's Cave: The Role of Mathematics in the Christian Liberal Arts Curriculum</t>
  </si>
  <si>
    <t>https://www.scopus.com/inward/record.uri?eid=2-s2.0-84897820299&amp;doi=10.1080%2f15363759.2014.872493&amp;partnerID=40&amp;md5=b1a0fb48fe2b99145064618cbaf153c4</t>
  </si>
  <si>
    <t>Robinson A.H.</t>
  </si>
  <si>
    <t>Arts integration and the success of disadvantaged students: A research evaluation</t>
  </si>
  <si>
    <t>https://www.scopus.com/inward/record.uri?eid=2-s2.0-85006587927&amp;doi=10.1080%2f10632913.2013.826050&amp;partnerID=40&amp;md5=70bcbba621ff1529d9bd8865d6977f67</t>
  </si>
  <si>
    <t>Horn W., Zakeri G.-A.</t>
  </si>
  <si>
    <t>The pythagorean theorem and related topics a resource for geometry teachers</t>
  </si>
  <si>
    <t>https://www.scopus.com/inward/record.uri?eid=2-s2.0-85010506546&amp;doi=10.1080%2f10511979808965910&amp;partnerID=40&amp;md5=59f7338bab8f631d6107f9e96c806945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</si>
</sst>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Calibri"/>
      <scheme val="minor"/>
    </font>
    <font>
      <b/>
      <sz val="14"/>
      <color rgb="FF000000"/>
      <name val="Calibri"/>
      <scheme val="minor"/>
    </font>
    <font>
      <b/>
      <sz val="12"/>
      <color theme="1"/>
      <name val="Calibri"/>
    </font>
    <font>
      <sz val="11"/>
      <name val="Calibri"/>
    </font>
    <font>
      <sz val="11"/>
      <color rgb="FF000000"/>
      <name val="Calibri"/>
      <scheme val="minor"/>
    </font>
    <font>
      <u/>
      <sz val="11"/>
      <color rgb="FF0563C1"/>
      <name val="Calibri"/>
    </font>
    <font>
      <sz val="12"/>
      <color rgb="FF000000"/>
      <name val="Calibri"/>
      <scheme val="minor"/>
    </font>
    <font>
      <b/>
      <sz val="11"/>
      <color rgb="FF000000"/>
      <name val="Calibri"/>
      <scheme val="minor"/>
    </font>
    <font>
      <u/>
      <sz val="11"/>
      <color rgb="FF0000FF"/>
      <name val="Calibri"/>
    </font>
    <font>
      <b/>
      <sz val="14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Times New Roman"/>
    </font>
    <font>
      <b/>
      <sz val="11"/>
      <color theme="1"/>
      <name val="Calibri"/>
      <scheme val="minor"/>
    </font>
    <font>
      <b/>
      <sz val="12"/>
      <color theme="1"/>
      <name val="Times New Roman"/>
    </font>
    <font>
      <sz val="12"/>
      <color rgb="FF000000"/>
      <name val="Times New Roman"/>
    </font>
    <font>
      <sz val="11"/>
      <color rgb="FF000000"/>
      <name val="Times New Roman"/>
    </font>
    <font>
      <b/>
      <sz val="12"/>
      <color theme="1"/>
      <name val="Calibri"/>
      <scheme val="minor"/>
    </font>
    <font>
      <u/>
      <sz val="11"/>
      <color theme="10"/>
      <name val="Calibri"/>
    </font>
    <font>
      <sz val="13"/>
      <color theme="1"/>
      <name val="Calibri"/>
      <scheme val="minor"/>
    </font>
    <font>
      <b/>
      <sz val="13"/>
      <color theme="1"/>
      <name val="Calibri"/>
    </font>
    <font>
      <b/>
      <sz val="13"/>
      <color theme="1"/>
      <name val="Calibri"/>
      <scheme val="minor"/>
    </font>
    <font>
      <sz val="11"/>
      <color theme="1"/>
      <name val="Times New Roman"/>
    </font>
    <font>
      <sz val="12"/>
      <color theme="1"/>
      <name val="Times New Roman"/>
    </font>
    <font>
      <b/>
      <sz val="14"/>
      <color theme="1"/>
      <name val="Calibri"/>
    </font>
    <font>
      <b/>
      <sz val="11"/>
      <color theme="1"/>
      <name val="Times New Roman"/>
    </font>
    <font>
      <b/>
      <sz val="11"/>
      <color rgb="FF000000"/>
      <name val="Times New Roman"/>
    </font>
    <font>
      <u/>
      <sz val="11"/>
      <color rgb="FF1155CC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00B050"/>
        <bgColor rgb="FF00B050"/>
      </patternFill>
    </fill>
    <fill>
      <patternFill patternType="solid">
        <fgColor rgb="FF0070C0"/>
        <bgColor rgb="FF0070C0"/>
      </patternFill>
    </fill>
    <fill>
      <patternFill patternType="solid">
        <fgColor rgb="FF7030A0"/>
        <bgColor rgb="FF7030A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00B0F0"/>
        <bgColor rgb="FF00B0F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7F7F7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89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" borderId="0" xfId="0" applyFont="1" applyFill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3" borderId="0" xfId="0" applyFont="1" applyFill="1" applyAlignment="1">
      <alignment horizontal="right"/>
    </xf>
    <xf numFmtId="0" fontId="4" fillId="4" borderId="0" xfId="0" applyFont="1" applyFill="1" applyAlignment="1">
      <alignment horizontal="right"/>
    </xf>
    <xf numFmtId="0" fontId="4" fillId="5" borderId="0" xfId="0" applyFont="1" applyFill="1" applyAlignment="1">
      <alignment horizontal="right"/>
    </xf>
    <xf numFmtId="0" fontId="4" fillId="6" borderId="0" xfId="0" applyFont="1" applyFill="1" applyAlignment="1">
      <alignment horizontal="right"/>
    </xf>
    <xf numFmtId="0" fontId="7" fillId="0" borderId="0" xfId="0" applyFont="1" applyAlignment="1">
      <alignment horizontal="left"/>
    </xf>
    <xf numFmtId="0" fontId="7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wrapText="1"/>
    </xf>
    <xf numFmtId="0" fontId="10" fillId="0" borderId="3" xfId="0" applyFont="1" applyBorder="1"/>
    <xf numFmtId="0" fontId="2" fillId="0" borderId="3" xfId="0" applyFont="1" applyBorder="1" applyAlignment="1">
      <alignment horizontal="center"/>
    </xf>
    <xf numFmtId="0" fontId="11" fillId="0" borderId="3" xfId="0" applyFont="1" applyBorder="1"/>
    <xf numFmtId="0" fontId="12" fillId="0" borderId="3" xfId="0" applyFont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14" fillId="7" borderId="3" xfId="0" applyFont="1" applyFill="1" applyBorder="1" applyAlignment="1">
      <alignment horizontal="center" wrapText="1"/>
    </xf>
    <xf numFmtId="0" fontId="12" fillId="0" borderId="4" xfId="0" applyFont="1" applyBorder="1" applyAlignment="1">
      <alignment horizontal="left"/>
    </xf>
    <xf numFmtId="0" fontId="15" fillId="0" borderId="3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4" fillId="0" borderId="3" xfId="0" applyFont="1" applyBorder="1" applyAlignment="1">
      <alignment horizontal="center" wrapText="1"/>
    </xf>
    <xf numFmtId="0" fontId="12" fillId="0" borderId="3" xfId="0" applyFont="1" applyBorder="1" applyAlignment="1">
      <alignment horizontal="left"/>
    </xf>
    <xf numFmtId="0" fontId="4" fillId="5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12" fillId="0" borderId="5" xfId="0" applyFont="1" applyBorder="1" applyAlignment="1">
      <alignment horizontal="left"/>
    </xf>
    <xf numFmtId="0" fontId="4" fillId="8" borderId="3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0" xfId="0" applyFont="1"/>
    <xf numFmtId="0" fontId="0" fillId="4" borderId="6" xfId="0" applyFont="1" applyFill="1" applyBorder="1" applyAlignment="1">
      <alignment horizontal="center"/>
    </xf>
    <xf numFmtId="0" fontId="18" fillId="0" borderId="0" xfId="0" applyFont="1"/>
    <xf numFmtId="0" fontId="11" fillId="0" borderId="0" xfId="0" applyFont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5" borderId="6" xfId="0" applyFont="1" applyFill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8" borderId="6" xfId="0" applyFont="1" applyFill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0" fillId="0" borderId="3" xfId="0" applyFont="1" applyBorder="1"/>
    <xf numFmtId="0" fontId="22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22" fillId="7" borderId="3" xfId="0" applyFont="1" applyFill="1" applyBorder="1" applyAlignment="1">
      <alignment horizontal="center" vertical="center" wrapText="1"/>
    </xf>
    <xf numFmtId="0" fontId="23" fillId="7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1" fillId="0" borderId="3" xfId="0" applyFont="1" applyBorder="1"/>
    <xf numFmtId="0" fontId="2" fillId="0" borderId="3" xfId="0" applyFont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11" fillId="8" borderId="6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9" borderId="3" xfId="0" applyFont="1" applyFill="1" applyBorder="1" applyAlignment="1">
      <alignment horizontal="center"/>
    </xf>
    <xf numFmtId="0" fontId="10" fillId="0" borderId="0" xfId="0" applyFont="1"/>
    <xf numFmtId="0" fontId="11" fillId="0" borderId="0" xfId="0" applyFont="1" applyAlignment="1"/>
    <xf numFmtId="0" fontId="25" fillId="0" borderId="3" xfId="0" applyFont="1" applyBorder="1" applyAlignment="1">
      <alignment horizontal="center" wrapText="1"/>
    </xf>
    <xf numFmtId="0" fontId="11" fillId="2" borderId="6" xfId="0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7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9" fillId="0" borderId="1" xfId="0" applyFont="1" applyBorder="1" applyAlignment="1">
      <alignment horizontal="center"/>
    </xf>
    <xf numFmtId="0" fontId="19" fillId="0" borderId="0" xfId="0" applyFont="1" applyAlignment="1">
      <alignment wrapText="1"/>
    </xf>
    <xf numFmtId="0" fontId="0" fillId="0" borderId="0" xfId="0" applyFont="1" applyAlignment="1"/>
    <xf numFmtId="0" fontId="20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8">
    <dxf>
      <fill>
        <patternFill patternType="solid">
          <fgColor theme="0"/>
          <bgColor theme="0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1"/>
          <bgColor theme="1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</dxfs>
  <tableStyles count="2">
    <tableStyle name="arte e educação matemática (39 -style" pivot="0" count="4">
      <tableStyleElement type="headerRow" dxfId="7"/>
      <tableStyleElement type="totalRow" dxfId="4"/>
      <tableStyleElement type="firstRowStripe" dxfId="6"/>
      <tableStyleElement type="secondRowStripe" dxfId="5"/>
    </tableStyle>
    <tableStyle name="arte-educação e matemática (12 -style" pivot="0" count="4">
      <tableStyleElement type="headerRow" dxfId="3"/>
      <tableStyleElement type="totalRow" dxfId="0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sz="1400" b="0" i="0">
                <a:solidFill>
                  <a:srgbClr val="757575"/>
                </a:solidFill>
                <a:latin typeface="+mn-lt"/>
              </a:rPr>
              <a:t>Classificação por Categoria para a palavra-chaves: Arte e Educação Matemática</a:t>
            </a:r>
          </a:p>
        </c:rich>
      </c:tx>
      <c:layout>
        <c:manualLayout>
          <c:xMode val="edge"/>
          <c:yMode val="edge"/>
          <c:x val="0.11790360421830758"/>
          <c:y val="2.1431295541503026E-2"/>
        </c:manualLayout>
      </c:layout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'arte e educação matemática (39 '!$A$79:$A$82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'arte e educação matemática (39 '!$B$79:$B$82</c:f>
              <c:numCache>
                <c:formatCode>General</c:formatCode>
                <c:ptCount val="4"/>
                <c:pt idx="0">
                  <c:v>25</c:v>
                </c:pt>
                <c:pt idx="1">
                  <c:v>7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45FE-454E-AE1F-A073AAC8D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788521"/>
        <c:axId val="2138601771"/>
      </c:barChart>
      <c:catAx>
        <c:axId val="66278852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1000" b="0" i="0">
                    <a:solidFill>
                      <a:srgbClr val="000000"/>
                    </a:solidFill>
                    <a:latin typeface="+mn-lt"/>
                  </a:rPr>
                  <a:t>Categoria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138601771"/>
        <c:crosses val="autoZero"/>
        <c:auto val="1"/>
        <c:lblAlgn val="ctr"/>
        <c:lblOffset val="100"/>
        <c:noMultiLvlLbl val="1"/>
      </c:catAx>
      <c:valAx>
        <c:axId val="213860177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2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1200" b="0" i="0">
                    <a:solidFill>
                      <a:srgbClr val="000000"/>
                    </a:solidFill>
                    <a:latin typeface="+mn-lt"/>
                  </a:rPr>
                  <a:t>Frequência Absoluta</a:t>
                </a:r>
              </a:p>
            </c:rich>
          </c:tx>
          <c:layout>
            <c:manualLayout>
              <c:xMode val="edge"/>
              <c:yMode val="edge"/>
              <c:x val="1.4518519195964733E-2"/>
              <c:y val="0.3608515480595395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662788521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sz="1400" b="0" i="0">
                <a:solidFill>
                  <a:srgbClr val="757575"/>
                </a:solidFill>
                <a:latin typeface="+mn-lt"/>
              </a:rPr>
              <a:t>Quantidade de Artigos por Idioma</a:t>
            </a:r>
          </a:p>
        </c:rich>
      </c:tx>
      <c:layout>
        <c:manualLayout>
          <c:xMode val="edge"/>
          <c:yMode val="edge"/>
          <c:x val="0.21878455818022746"/>
          <c:y val="2.7777777777777776E-2"/>
        </c:manualLayout>
      </c:layout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'arte e educação matemática (39 '!$K$5:$K$7</c:f>
              <c:strCache>
                <c:ptCount val="3"/>
                <c:pt idx="0">
                  <c:v>Espanhol</c:v>
                </c:pt>
                <c:pt idx="1">
                  <c:v>Inglês</c:v>
                </c:pt>
                <c:pt idx="2">
                  <c:v>Português</c:v>
                </c:pt>
              </c:strCache>
            </c:strRef>
          </c:cat>
          <c:val>
            <c:numRef>
              <c:f>'arte e educação matemática (39 '!$L$5:$L$7</c:f>
              <c:numCache>
                <c:formatCode>General</c:formatCode>
                <c:ptCount val="3"/>
                <c:pt idx="0">
                  <c:v>0</c:v>
                </c:pt>
                <c:pt idx="1">
                  <c:v>30</c:v>
                </c:pt>
                <c:pt idx="2">
                  <c:v>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3153-45AD-BCD8-9BDECFAFE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5451253"/>
        <c:axId val="503215956"/>
      </c:barChart>
      <c:catAx>
        <c:axId val="144545125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503215956"/>
        <c:crosses val="autoZero"/>
        <c:auto val="1"/>
        <c:lblAlgn val="ctr"/>
        <c:lblOffset val="100"/>
        <c:noMultiLvlLbl val="1"/>
      </c:catAx>
      <c:valAx>
        <c:axId val="50321595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445451253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sz="1400" b="0" i="0">
                <a:solidFill>
                  <a:srgbClr val="757575"/>
                </a:solidFill>
                <a:latin typeface="+mn-lt"/>
              </a:rPr>
              <a:t>Quantidade de Artigo por Idioma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'arte-educação e matemática (12 '!$I$8:$I$10</c:f>
              <c:strCache>
                <c:ptCount val="3"/>
                <c:pt idx="0">
                  <c:v>Espanhol</c:v>
                </c:pt>
                <c:pt idx="1">
                  <c:v>Inglês</c:v>
                </c:pt>
                <c:pt idx="2">
                  <c:v>Português</c:v>
                </c:pt>
              </c:strCache>
            </c:strRef>
          </c:cat>
          <c:val>
            <c:numRef>
              <c:f>'arte-educação e matemática (12 '!$J$8:$J$10</c:f>
              <c:numCache>
                <c:formatCode>General</c:formatCode>
                <c:ptCount val="3"/>
                <c:pt idx="0">
                  <c:v>0</c:v>
                </c:pt>
                <c:pt idx="1">
                  <c:v>11</c:v>
                </c:pt>
                <c:pt idx="2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0211-4C78-BA0E-1A497657CB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6978646"/>
        <c:axId val="1437018313"/>
      </c:barChart>
      <c:catAx>
        <c:axId val="123697864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437018313"/>
        <c:crosses val="autoZero"/>
        <c:auto val="1"/>
        <c:lblAlgn val="ctr"/>
        <c:lblOffset val="100"/>
        <c:noMultiLvlLbl val="1"/>
      </c:catAx>
      <c:valAx>
        <c:axId val="143701831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236978646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73</xdr:row>
      <xdr:rowOff>219075</xdr:rowOff>
    </xdr:from>
    <xdr:ext cx="13068300" cy="3086100"/>
    <xdr:pic>
      <xdr:nvPicPr>
        <xdr:cNvPr id="2" name="image4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114</xdr:row>
      <xdr:rowOff>0</xdr:rowOff>
    </xdr:from>
    <xdr:ext cx="4876800" cy="3114675"/>
    <xdr:pic>
      <xdr:nvPicPr>
        <xdr:cNvPr id="3" name="image2.png" title="Imagem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962025</xdr:colOff>
      <xdr:row>5</xdr:row>
      <xdr:rowOff>190500</xdr:rowOff>
    </xdr:from>
    <xdr:ext cx="4476750" cy="2628900"/>
    <xdr:pic>
      <xdr:nvPicPr>
        <xdr:cNvPr id="4" name="image1.png" title="Imagem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1685925</xdr:colOff>
      <xdr:row>68</xdr:row>
      <xdr:rowOff>142875</xdr:rowOff>
    </xdr:from>
    <xdr:ext cx="6115050" cy="3638550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9</xdr:col>
      <xdr:colOff>428625</xdr:colOff>
      <xdr:row>7</xdr:row>
      <xdr:rowOff>180975</xdr:rowOff>
    </xdr:from>
    <xdr:ext cx="4410075" cy="2876550"/>
    <xdr:graphicFrame macro="">
      <xdr:nvGraphicFramePr>
        <xdr:cNvPr id="3" name="Chart 2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9324975</xdr:colOff>
      <xdr:row>42</xdr:row>
      <xdr:rowOff>200025</xdr:rowOff>
    </xdr:from>
    <xdr:ext cx="12563475" cy="3514725"/>
    <xdr:pic>
      <xdr:nvPicPr>
        <xdr:cNvPr id="4" name="image3.png" title="Imagem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4</xdr:row>
      <xdr:rowOff>171450</xdr:rowOff>
    </xdr:from>
    <xdr:ext cx="4343400" cy="2886075"/>
    <xdr:graphicFrame macro="">
      <xdr:nvGraphicFramePr>
        <xdr:cNvPr id="3" name="Chart 3" title="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3</xdr:col>
      <xdr:colOff>1095375</xdr:colOff>
      <xdr:row>19</xdr:row>
      <xdr:rowOff>57150</xdr:rowOff>
    </xdr:from>
    <xdr:ext cx="11868150" cy="2886075"/>
    <xdr:pic>
      <xdr:nvPicPr>
        <xdr:cNvPr id="2" name="image5.png" title="Imagem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40</xdr:row>
      <xdr:rowOff>0</xdr:rowOff>
    </xdr:from>
    <xdr:ext cx="4876800" cy="5105400"/>
    <xdr:pic>
      <xdr:nvPicPr>
        <xdr:cNvPr id="4" name="image6.png" title="Imagem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id="1" name="Table_1" displayName="Table_1" ref="A44:B74" totalsRowCount="1">
  <tableColumns count="2">
    <tableColumn id="1" name="Frequêcia Absoluta" totalsRowFunction="custom">
      <totalsRowFormula>SUM(A45:A73)</totalsRowFormula>
    </tableColumn>
    <tableColumn id="2" name="Ano"/>
  </tableColumns>
  <tableStyleInfo name="arte e educação matemática (39 -style" showFirstColumn="1" showLastColumn="1" showRowStripes="1" showColumnStripes="0"/>
</table>
</file>

<file path=xl/tables/table2.xml><?xml version="1.0" encoding="utf-8"?>
<table xmlns="http://schemas.openxmlformats.org/spreadsheetml/2006/main" id="2" name="Table_2" displayName="Table_2" ref="A16:B37" totalsRowCount="1">
  <tableColumns count="2">
    <tableColumn id="1" name="Frequêcia Absoluta" totalsRowFunction="custom">
      <totalsRowFormula>SUM(A17:A36)</totalsRowFormula>
    </tableColumn>
    <tableColumn id="2" name="Ano"/>
  </tableColumns>
  <tableStyleInfo name="arte-educação e matemática (12 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copus.com/inward/record.uri?eid=2-s2.0-85096452609&amp;doi=10.1002%2ftrtr.1947&amp;partnerID=40&amp;md5=9ca1b5340c7f6745dc233ef12e6a43e6" TargetMode="External"/><Relationship Id="rId18" Type="http://schemas.openxmlformats.org/officeDocument/2006/relationships/hyperlink" Target="https://www.scopus.com/inward/record.uri?eid=2-s2.0-85087571946&amp;doi=10.1080%2f17513472.2020.1722938&amp;partnerID=40&amp;md5=c596043da0ff43a6a0aca2b7b7d6d48c" TargetMode="External"/><Relationship Id="rId26" Type="http://schemas.openxmlformats.org/officeDocument/2006/relationships/hyperlink" Target="https://www.scopus.com/inward/record.uri?eid=2-s2.0-85063909472&amp;doi=10.1080%2f17513472.2018.1536937&amp;partnerID=40&amp;md5=3f912376c9bd03785121b8af0f26f1a5" TargetMode="External"/><Relationship Id="rId39" Type="http://schemas.openxmlformats.org/officeDocument/2006/relationships/hyperlink" Target="https://www.scopus.com/inward/record.uri?eid=2-s2.0-85058813189&amp;doi=10.1007%2fs40961-016-0087-1&amp;partnerID=40&amp;md5=d66372e31c238d7c22536d5929a052fd" TargetMode="External"/><Relationship Id="rId21" Type="http://schemas.openxmlformats.org/officeDocument/2006/relationships/hyperlink" Target="https://www.scopus.com/inward/record.uri?eid=2-s2.0-85087556748&amp;doi=10.1080%2f17513472.2020.1734279&amp;partnerID=40&amp;md5=f7f6ed845ac7bcc7b134f3f9d5370c5f" TargetMode="External"/><Relationship Id="rId34" Type="http://schemas.openxmlformats.org/officeDocument/2006/relationships/hyperlink" Target="https://www.scopus.com/inward/record.uri?eid=2-s2.0-85054338921&amp;doi=10.1007%2fs40732-017-0228-1&amp;partnerID=40&amp;md5=926d49fadd59565cdbde36c6a7fcb501" TargetMode="External"/><Relationship Id="rId42" Type="http://schemas.openxmlformats.org/officeDocument/2006/relationships/hyperlink" Target="https://www.scopus.com/inward/record.uri?eid=2-s2.0-85012915580&amp;doi=10.1080%2f10511970.2015.1123783&amp;partnerID=40&amp;md5=8788bf09ec89037b16ec11604436bdb1" TargetMode="External"/><Relationship Id="rId47" Type="http://schemas.openxmlformats.org/officeDocument/2006/relationships/hyperlink" Target="https://www.scopus.com/inward/record.uri?eid=2-s2.0-84891811619&amp;doi=10.1386%2ftear.11.2.131_1&amp;partnerID=40&amp;md5=a0be2087a54ded5246fb3c60a35e763" TargetMode="External"/><Relationship Id="rId50" Type="http://schemas.openxmlformats.org/officeDocument/2006/relationships/hyperlink" Target="https://www.scopus.com/inward/record.uri?eid=2-s2.0-84875234670&amp;doi=10.12973%2feurasia.2012.841a&amp;partnerID=40&amp;md5=b641217e902106be53089c4e18d3ab6d" TargetMode="External"/><Relationship Id="rId55" Type="http://schemas.openxmlformats.org/officeDocument/2006/relationships/hyperlink" Target="https://www.scopus.com/inward/record.uri?eid=2-s2.0-77955849875&amp;doi=10.1007%2fs11217-010-9188-5&amp;partnerID=40&amp;md5=8ff4276176bf405eb424bde9c093e34e" TargetMode="External"/><Relationship Id="rId63" Type="http://schemas.openxmlformats.org/officeDocument/2006/relationships/hyperlink" Target="https://www.scopus.com/inward/record.uri?eid=2-s2.0-61949289000&amp;partnerID=40&amp;md5=fc29956215570631d8d2675e5074c0a7" TargetMode="External"/><Relationship Id="rId68" Type="http://schemas.openxmlformats.org/officeDocument/2006/relationships/hyperlink" Target="https://www.scopus.com/inward/record.uri?eid=2-s2.0-84952532552&amp;doi=10.1080%2f10511979208965676&amp;partnerID=40&amp;md5=c2d8224c36223571b9302490837fed07" TargetMode="External"/><Relationship Id="rId7" Type="http://schemas.openxmlformats.org/officeDocument/2006/relationships/hyperlink" Target="https://www.scopus.com/inward/record.uri?eid=2-s2.0-85109400658&amp;doi=10.3390%2fmath9131517&amp;partnerID=40&amp;md5=481f3e4ff812fb199606a2548a51b60a" TargetMode="External"/><Relationship Id="rId71" Type="http://schemas.openxmlformats.org/officeDocument/2006/relationships/hyperlink" Target="https://www.scopus.com/inward/record.uri?eid=2-s2.0-0017229870&amp;doi=10.1001%2farchpsyc.1976.01770010005001&amp;partnerID=40&amp;md5=2ea45ed2752ad6f8583df154a17242a7" TargetMode="External"/><Relationship Id="rId2" Type="http://schemas.openxmlformats.org/officeDocument/2006/relationships/hyperlink" Target="https://www.scopus.com/inward/record.uri?eid=2-s2.0-85137102576&amp;doi=10.1121%2f10.0013571&amp;partnerID=40&amp;md5=231b7be79b1fc56c87288e7e586d59e1" TargetMode="External"/><Relationship Id="rId16" Type="http://schemas.openxmlformats.org/officeDocument/2006/relationships/hyperlink" Target="https://www.scopus.com/inward/record.uri?eid=2-s2.0-85076403307&amp;doi=10.1080%2f17513472.2019.1654330&amp;partnerID=40&amp;md5=35270ce4f6143e2f715ad0b87b56da0e" TargetMode="External"/><Relationship Id="rId29" Type="http://schemas.openxmlformats.org/officeDocument/2006/relationships/hyperlink" Target="https://www.scopus.com/inward/record.uri?eid=2-s2.0-85063880627&amp;doi=10.1080%2f17513472.2018.1552068&amp;partnerID=40&amp;md5=9c113ab2044b30adea5f7d8b577af39d" TargetMode="External"/><Relationship Id="rId1" Type="http://schemas.openxmlformats.org/officeDocument/2006/relationships/hyperlink" Target="https://www-scopus.ez31.periodicos.capes.gov.br/record/display.uri?eid=2-s2.0-85141865395&amp;origin=resultslist&amp;sort=plf-f&amp;src=s&amp;sid=e99b72aebc792492c2700c9dad3ef65d&amp;sot=b&amp;sdt=b&amp;s=TITLE-ABS-KEY%28Gamification+for+Maths+and+Physics+in+University+Degrees+through+a+Transportation+Challenge%29&amp;sl=106&amp;sessionSearchId=e99b72aebc792492c2700c9dad3ef65d" TargetMode="External"/><Relationship Id="rId6" Type="http://schemas.openxmlformats.org/officeDocument/2006/relationships/hyperlink" Target="https://www.scopus.com/inward/record.uri?eid=2-s2.0-85113364545&amp;doi=10.1111%2ftheo.12230&amp;partnerID=40&amp;md5=6e621c7cd53158040670bd55bfeb1d9a" TargetMode="External"/><Relationship Id="rId11" Type="http://schemas.openxmlformats.org/officeDocument/2006/relationships/hyperlink" Target="https://www.scopus.com/inward/record.uri?eid=2-s2.0-85089536111&amp;doi=10.1080%2f17513472.2020.1805157&amp;partnerID=40&amp;md5=4054b04e71f92aa362ca395eb75bce95" TargetMode="External"/><Relationship Id="rId24" Type="http://schemas.openxmlformats.org/officeDocument/2006/relationships/hyperlink" Target="https://www.scopus.com/inward/record.uri?eid=2-s2.0-85096912060&amp;doi=10.1080%2f07494467.2020.1833526&amp;partnerID=40&amp;md5=e46342e11f017c10569dfcdb5d6e2f9d" TargetMode="External"/><Relationship Id="rId32" Type="http://schemas.openxmlformats.org/officeDocument/2006/relationships/hyperlink" Target="https://www.scopus.com/inward/record.uri?eid=2-s2.0-85062963227&amp;doi=10.1007%2fs12064-019-00289-z&amp;partnerID=40&amp;md5=afa9757a5f93ccf376745cb2b06a46cf" TargetMode="External"/><Relationship Id="rId37" Type="http://schemas.openxmlformats.org/officeDocument/2006/relationships/hyperlink" Target="https://www.scopus.com/inward/record.uri?eid=2-s2.0-85044624090&amp;doi=10.1080%2f14647893.2017.1354838&amp;partnerID=40&amp;md5=bdc0fd8f9c16ff8be3ba04bb605afc5f" TargetMode="External"/><Relationship Id="rId40" Type="http://schemas.openxmlformats.org/officeDocument/2006/relationships/hyperlink" Target="https://www.scopus.com/inward/record.uri?eid=2-s2.0-84995663915&amp;doi=10.1386%2ftear.14.3.169_1&amp;partnerID=40&amp;md5=2e10fa351840547060dc29e04e3a5ea7" TargetMode="External"/><Relationship Id="rId45" Type="http://schemas.openxmlformats.org/officeDocument/2006/relationships/hyperlink" Target="https://www.scopus.com/inward/record.uri?eid=2-s2.0-84875869812&amp;partnerID=40&amp;md5=7e8a3b5ea81207a17f164a93ad6f504" TargetMode="External"/><Relationship Id="rId53" Type="http://schemas.openxmlformats.org/officeDocument/2006/relationships/hyperlink" Target="https://www.scopus.com/inward/record.uri?eid=2-s2.0-79951518336&amp;doi=10.1016%2fj.shpsa.2010.11.018&amp;partnerID=40&amp;md5=3339a99770038196f0fc14a86c170126" TargetMode="External"/><Relationship Id="rId58" Type="http://schemas.openxmlformats.org/officeDocument/2006/relationships/hyperlink" Target="https://www.scopus.com/inward/record.uri?eid=2-s2.0-62349087808&amp;partnerID=40&amp;md5=342642e2133f8930d2de5332e422ee01" TargetMode="External"/><Relationship Id="rId66" Type="http://schemas.openxmlformats.org/officeDocument/2006/relationships/hyperlink" Target="https://www.scopus.com/inward/record.uri?eid=2-s2.0-85023592594&amp;doi=10.1080%2f10511970308984058&amp;partnerID=40&amp;md5=96523190d398d76944a2c58fb4905ddd" TargetMode="External"/><Relationship Id="rId5" Type="http://schemas.openxmlformats.org/officeDocument/2006/relationships/hyperlink" Target="https://www.scopus.com/inward/record.uri?eid=2-s2.0-85106216094&amp;doi=10.1002%2ftrtr.2019&amp;partnerID=40&amp;md5=8e18648ea91b6ceecc12511d64aa7828" TargetMode="External"/><Relationship Id="rId15" Type="http://schemas.openxmlformats.org/officeDocument/2006/relationships/hyperlink" Target="https://www.scopus.com/inward/record.uri?eid=2-s2.0-85086177888&amp;doi=10.1007%2fs00048-020-00258-4&amp;partnerID=40&amp;md5=2a940122c38b16f30365581159e5151b" TargetMode="External"/><Relationship Id="rId23" Type="http://schemas.openxmlformats.org/officeDocument/2006/relationships/hyperlink" Target="https://www.scopus.com/inward/record.uri?eid=2-s2.0-85085501063&amp;doi=10.1080%2f14636204.2020.1760425&amp;partnerID=40&amp;md5=5eb81fd88b124aee05d5583ecf334d06" TargetMode="External"/><Relationship Id="rId28" Type="http://schemas.openxmlformats.org/officeDocument/2006/relationships/hyperlink" Target="https://www.scopus.com/inward/record.uri?eid=2-s2.0-85063883290&amp;doi=10.1080%2f17513472.2018.1536938&amp;partnerID=40&amp;md5=4456228865867c7b0d8955877e26aa13" TargetMode="External"/><Relationship Id="rId36" Type="http://schemas.openxmlformats.org/officeDocument/2006/relationships/hyperlink" Target="https://www.scopus.com/inward/record.uri?eid=2-s2.0-85044041352&amp;doi=10.1007%2fs00004-018-0371-2&amp;partnerID=40&amp;md5=a14674c2062cd9dd4e8eefd6bab5ec19" TargetMode="External"/><Relationship Id="rId49" Type="http://schemas.openxmlformats.org/officeDocument/2006/relationships/hyperlink" Target="https://www.scopus.com/inward/record.uri?eid=2-s2.0-84889647822&amp;doi=10.2478%2fs13374-012-0011-6&amp;partnerID=40&amp;md5=c169bb3ca62c3eada578fa7e15d1d869" TargetMode="External"/><Relationship Id="rId57" Type="http://schemas.openxmlformats.org/officeDocument/2006/relationships/hyperlink" Target="https://www.scopus.com/inward/record.uri?eid=2-s2.0-73249125813&amp;doi=10.1137%2f080736739&amp;partnerID=40&amp;md5=97082a909aeaa61875d9bc36cc61df5d" TargetMode="External"/><Relationship Id="rId61" Type="http://schemas.openxmlformats.org/officeDocument/2006/relationships/hyperlink" Target="https://www.scopus.com/inward/record.uri?eid=2-s2.0-85068280699&amp;doi=10.1111%2fj.1469-5812.2007.00318.x&amp;partnerID=40&amp;md5=dc7e7088e893da1971131b272a78cbfa" TargetMode="External"/><Relationship Id="rId10" Type="http://schemas.openxmlformats.org/officeDocument/2006/relationships/hyperlink" Target="https://www.scopus.com/inward/record.uri?eid=2-s2.0-85108800219&amp;doi=10.1080%2f08929092.2021.1919264&amp;partnerID=40&amp;md5=906c8991c8f26cd50d60ef6d4f1af93d" TargetMode="External"/><Relationship Id="rId19" Type="http://schemas.openxmlformats.org/officeDocument/2006/relationships/hyperlink" Target="https://www.scopus.com/inward/record.uri?eid=2-s2.0-85087570123&amp;doi=10.1080%2f17513472.2020.1737898&amp;partnerID=40&amp;md5=35cbdca6e2cf65edbff1c3f51d10d73d" TargetMode="External"/><Relationship Id="rId31" Type="http://schemas.openxmlformats.org/officeDocument/2006/relationships/hyperlink" Target="https://www.scopus.com/inward/record.uri?eid=2-s2.0-85041341864&amp;doi=10.1080%2f10632913.2018.1423595&amp;partnerID=40&amp;md5=44605572c1e052c48ef18aba2b891d25" TargetMode="External"/><Relationship Id="rId44" Type="http://schemas.openxmlformats.org/officeDocument/2006/relationships/hyperlink" Target="https://www.scopus.com/inward/record.uri?eid=2-s2.0-84923931634&amp;doi=10.1163%2f18253911-03001004&amp;partnerID=40&amp;md5=1ef0b9616f3323296771331921fa1738" TargetMode="External"/><Relationship Id="rId52" Type="http://schemas.openxmlformats.org/officeDocument/2006/relationships/hyperlink" Target="https://www.scopus.com/inward/record.uri?eid=2-s2.0-85001146964&amp;doi=10.1108%2fk.2011.06740caa.013&amp;partnerID=40&amp;md5=554a325af3efcee507dcd4e5c3c8c43a" TargetMode="External"/><Relationship Id="rId60" Type="http://schemas.openxmlformats.org/officeDocument/2006/relationships/hyperlink" Target="https://www.scopus.com/inward/record.uri?eid=2-s2.0-34548783318&amp;doi=10.1142%2fS0218348X07003551&amp;partnerID=40&amp;md5=14c99a9c7afcc73f39859f106dfc7ea7" TargetMode="External"/><Relationship Id="rId65" Type="http://schemas.openxmlformats.org/officeDocument/2006/relationships/hyperlink" Target="https://www.scopus.com/inward/record.uri?eid=2-s2.0-0142103184&amp;partnerID=40&amp;md5=39698e3085c1bac532825c447eea66e0" TargetMode="External"/><Relationship Id="rId4" Type="http://schemas.openxmlformats.org/officeDocument/2006/relationships/hyperlink" Target="https://www.scopus.com/inward/record.uri?eid=2-s2.0-85124050230&amp;doi=10.24844%2fEM3303.03&amp;partnerID=40&amp;md5=d90b64bfbaaf04637ccd006db0568999" TargetMode="External"/><Relationship Id="rId9" Type="http://schemas.openxmlformats.org/officeDocument/2006/relationships/hyperlink" Target="https://www.scopus.com/inward/record.uri?eid=2-s2.0-85117930407&amp;doi=10.53733%2f143&amp;partnerID=40&amp;md5=eb3c36b53a3defa2666a4b26f01dc67c" TargetMode="External"/><Relationship Id="rId14" Type="http://schemas.openxmlformats.org/officeDocument/2006/relationships/hyperlink" Target="https://www.scopus.com/inward/record.uri?eid=2-s2.0-85090306756&amp;doi=10.1111%2f1467-9752.12493&amp;partnerID=40&amp;md5=434654389bec5490c535275b07c0b201" TargetMode="External"/><Relationship Id="rId22" Type="http://schemas.openxmlformats.org/officeDocument/2006/relationships/hyperlink" Target="https://www.scopus.com/inward/record.uri?eid=2-s2.0-85087556376&amp;doi=10.1080%2f17513472.2020.1729302&amp;partnerID=40&amp;md5=09abae6e43ffc03d0eab42a7dab683c5" TargetMode="External"/><Relationship Id="rId27" Type="http://schemas.openxmlformats.org/officeDocument/2006/relationships/hyperlink" Target="https://www.scopus.com/inward/record.uri?eid=2-s2.0-85063907849&amp;doi=10.1080%2f17513472.2018.1509260&amp;partnerID=40&amp;md5=c70b880c2a3b24b87e0c6f8031311ea1" TargetMode="External"/><Relationship Id="rId30" Type="http://schemas.openxmlformats.org/officeDocument/2006/relationships/hyperlink" Target="https://www.scopus.com/inward/record.uri?eid=2-s2.0-85063865211&amp;doi=10.1080%2f17513472.2018.1504269&amp;partnerID=40&amp;md5=f3f95bac3ee9e0e5ffe06e6964b44ae1" TargetMode="External"/><Relationship Id="rId35" Type="http://schemas.openxmlformats.org/officeDocument/2006/relationships/hyperlink" Target="https://www.scopus.com/inward/record.uri?eid=2-s2.0-85047443540&amp;doi=10.1007%2fs00004-018-0381-0&amp;partnerID=40&amp;md5=9e10525a44bdb1ba2c52c0a561530891" TargetMode="External"/><Relationship Id="rId43" Type="http://schemas.openxmlformats.org/officeDocument/2006/relationships/hyperlink" Target="https://www.scopus.com/inward/record.uri?eid=2-s2.0-84957572078&amp;doi=10.1007%2fs00004-016-0290-z&amp;partnerID=40&amp;md5=ac2923db703316cf78bad56ba20fd3de" TargetMode="External"/><Relationship Id="rId48" Type="http://schemas.openxmlformats.org/officeDocument/2006/relationships/hyperlink" Target="https://www.scopus.com/inward/record.uri?eid=2-s2.0-84864354352&amp;doi=10.1007%2fs00004-012-0108-6&amp;partnerID=40&amp;md5=eb6aa40e89fa9f1284534e14c97442fb" TargetMode="External"/><Relationship Id="rId56" Type="http://schemas.openxmlformats.org/officeDocument/2006/relationships/hyperlink" Target="https://www.scopus.com/inward/record.uri?eid=2-s2.0-77951877662&amp;doi=10.1007%2fs10649-009-9207-z&amp;partnerID=40&amp;md5=2fe599910f5684d0e12384d273cb60e2" TargetMode="External"/><Relationship Id="rId64" Type="http://schemas.openxmlformats.org/officeDocument/2006/relationships/hyperlink" Target="https://www.scopus.com/inward/record.uri?eid=2-s2.0-79959697694&amp;partnerID=40&amp;md5=a3455862922a02a2fad31eea2580eb56" TargetMode="External"/><Relationship Id="rId69" Type="http://schemas.openxmlformats.org/officeDocument/2006/relationships/hyperlink" Target="https://www.scopus.com/inward/record.uri?eid=2-s2.0-0025520920&amp;doi=10.1111%2fj.1746-1561.1990.tb05975.x&amp;partnerID=40&amp;md5=5baa791e242bd92ab7241dfc53149b9e" TargetMode="External"/><Relationship Id="rId8" Type="http://schemas.openxmlformats.org/officeDocument/2006/relationships/hyperlink" Target="https://www.scopus.com/inward/record.uri?eid=2-s2.0-85102087827&amp;doi=10.1002%2fsce.21605&amp;partnerID=40&amp;md5=1fceace96bcbcada1a8947a2176d8b63" TargetMode="External"/><Relationship Id="rId51" Type="http://schemas.openxmlformats.org/officeDocument/2006/relationships/hyperlink" Target="https://www.scopus.com/inward/record.uri?eid=2-s2.0-84861546854&amp;doi=10.1111%2fj.1476-8070.2012.01703.x&amp;partnerID=40&amp;md5=2123260cd92cc58416ed3410882c0fe3" TargetMode="External"/><Relationship Id="rId72" Type="http://schemas.openxmlformats.org/officeDocument/2006/relationships/drawing" Target="../drawings/drawing1.xml"/><Relationship Id="rId3" Type="http://schemas.openxmlformats.org/officeDocument/2006/relationships/hyperlink" Target="https://www.scopus.com/inward/record.uri?eid=2-s2.0-85142241085&amp;doi=10.29333%2fEJMSTE%2f12562&amp;partnerID=40&amp;md5=08186d369299022707addb2c34c183d6" TargetMode="External"/><Relationship Id="rId12" Type="http://schemas.openxmlformats.org/officeDocument/2006/relationships/hyperlink" Target="https://www.scopus.com/inward/record.uri?eid=2-s2.0-85085619014&amp;doi=10.1080%2f17513472.2020.1766340&amp;partnerID=40&amp;md5=9baefe69180b75028779d0a9bd46bc5d" TargetMode="External"/><Relationship Id="rId17" Type="http://schemas.openxmlformats.org/officeDocument/2006/relationships/hyperlink" Target="https://www.scopus.com/inward/record.uri?eid=2-s2.0-85067426430&amp;doi=10.1007%2fs10516-019-09438-x&amp;partnerID=40&amp;md5=9fa3b0eafe539c9913380f82ea3d8cf2" TargetMode="External"/><Relationship Id="rId25" Type="http://schemas.openxmlformats.org/officeDocument/2006/relationships/hyperlink" Target="https://www.scopus.com/inward/record.uri?eid=2-s2.0-85072774017&amp;doi=10.1080%2f00033790.2019.1625438&amp;partnerID=40&amp;md5=62fcf079b6da679be8ea5262d09106b5" TargetMode="External"/><Relationship Id="rId33" Type="http://schemas.openxmlformats.org/officeDocument/2006/relationships/hyperlink" Target="https://www.scopus.com/inward/record.uri?eid=2-s2.0-85054703119&amp;doi=10.1002%2facp.3462&amp;partnerID=40&amp;md5=1d2ef32ec67e1f58a8b4b8130f21e696" TargetMode="External"/><Relationship Id="rId38" Type="http://schemas.openxmlformats.org/officeDocument/2006/relationships/hyperlink" Target="https://www.scopus.com/inward/record.uri?eid=2-s2.0-85035098959&amp;doi=10.12973%2fejmste%2f80628&amp;partnerID=40&amp;md5=de612d03d2370239cab74228af0460a3" TargetMode="External"/><Relationship Id="rId46" Type="http://schemas.openxmlformats.org/officeDocument/2006/relationships/hyperlink" Target="https://www.scopus.com/inward/record.uri?eid=2-s2.0-85011533505&amp;partnerID=40&amp;md5=d0c0a855badb07edb6cb0ec48914c4f5" TargetMode="External"/><Relationship Id="rId59" Type="http://schemas.openxmlformats.org/officeDocument/2006/relationships/hyperlink" Target="https://www.scopus.com/inward/record.uri?eid=2-s2.0-67649610661&amp;partnerID=40&amp;md5=1b517f0a25c3a9718a2bcb8e30e47e87" TargetMode="External"/><Relationship Id="rId67" Type="http://schemas.openxmlformats.org/officeDocument/2006/relationships/hyperlink" Target="https://www.scopus.com/inward/record.uri?eid=2-s2.0-84963294872&amp;doi=10.1080%2f02604027.1994.9972417&amp;partnerID=40&amp;md5=dd85f9aa6645e10a87fcff13ff80a3d9" TargetMode="External"/><Relationship Id="rId20" Type="http://schemas.openxmlformats.org/officeDocument/2006/relationships/hyperlink" Target="https://www.scopus.com/inward/record.uri?eid=2-s2.0-85087563469&amp;doi=10.1080%2f17513472.2020.1734767&amp;partnerID=40&amp;md5=b7f713461d299c0d5b6d5c2e70fa9c8c" TargetMode="External"/><Relationship Id="rId41" Type="http://schemas.openxmlformats.org/officeDocument/2006/relationships/hyperlink" Target="https://www.scopus.com/inward/record.uri?eid=2-s2.0-84969920382&amp;doi=10.1386%2feta.12.2.167_1&amp;partnerID=40&amp;md5=db5e21d57110651e250220bb61b126a2" TargetMode="External"/><Relationship Id="rId54" Type="http://schemas.openxmlformats.org/officeDocument/2006/relationships/hyperlink" Target="https://www.scopus.com/inward/record.uri?eid=2-s2.0-80052572385&amp;doi=10.1108%2f03684921111160340&amp;partnerID=40&amp;md5=45adef5f73e60880d07172356ca5e17d" TargetMode="External"/><Relationship Id="rId62" Type="http://schemas.openxmlformats.org/officeDocument/2006/relationships/hyperlink" Target="https://www.scopus.com/inward/record.uri?eid=2-s2.0-33744550943&amp;doi=10.1525%2faa.2006.108.2.347&amp;partnerID=40&amp;md5=4ac61d340dd52606e25330e8dc84e6de" TargetMode="External"/><Relationship Id="rId70" Type="http://schemas.openxmlformats.org/officeDocument/2006/relationships/hyperlink" Target="https://www.scopus.com/inward/record.uri?eid=2-s2.0-0022033556&amp;doi=10.2307%2f1422765&amp;partnerID=40&amp;md5=b76b011ae6955d24d96fe7ae28cae8ed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copus.com/inward/record.uri?eid=2-s2.0-85081006224&amp;doi=10.1111%2fssm.12391&amp;partnerID=40&amp;md5=d13377b69f799802fb0bf8b211107bba" TargetMode="External"/><Relationship Id="rId13" Type="http://schemas.openxmlformats.org/officeDocument/2006/relationships/hyperlink" Target="https://www.scopus.com/inward/record.uri?eid=2-s2.0-85065476937&amp;doi=10.18404%2fijemst.552416&amp;partnerID=40&amp;md5=ee54ecc18ca7c24c54468a894b59f0a3" TargetMode="External"/><Relationship Id="rId18" Type="http://schemas.openxmlformats.org/officeDocument/2006/relationships/hyperlink" Target="https://www.scopus.com/inward/record.uri?eid=2-s2.0-84971014036&amp;doi=10.1590%2f1980-4415v30n55a10&amp;partnerID=40&amp;md5=1c8d0d047ebdbd6fe00bc365f7239b76" TargetMode="External"/><Relationship Id="rId26" Type="http://schemas.openxmlformats.org/officeDocument/2006/relationships/hyperlink" Target="https://www.scopus.com/inward/record.uri?eid=2-s2.0-84873633431&amp;partnerID=40&amp;md5=543b75e4cfc5e4a5dd7967c65c627f" TargetMode="External"/><Relationship Id="rId39" Type="http://schemas.openxmlformats.org/officeDocument/2006/relationships/hyperlink" Target="https://www.scopus.com/inward/record.uri?eid=2-s2.0-84952544632&amp;doi=10.1080%2f10511979308965725&amp;partnerID=40&amp;md5=46a3e7934d9242568e462a658fe1a9c9" TargetMode="External"/><Relationship Id="rId3" Type="http://schemas.openxmlformats.org/officeDocument/2006/relationships/hyperlink" Target="https://www.scopus.com/inward/record.uri?eid=2-s2.0-85105441869&amp;doi=10.1590%2f1980-4415V35N69A02&amp;partnerID=40&amp;md5=3771512a08f126738f0d0cea98fa05ca" TargetMode="External"/><Relationship Id="rId21" Type="http://schemas.openxmlformats.org/officeDocument/2006/relationships/hyperlink" Target="https://www.scopus.com/inward/record.uri?eid=2-s2.0-84953383182&amp;doi=10.1590%2f1980-4415v29n53a01&amp;partnerID=40&amp;md5=70ce56e26628451e319c78c11dc4c0b9" TargetMode="External"/><Relationship Id="rId34" Type="http://schemas.openxmlformats.org/officeDocument/2006/relationships/hyperlink" Target="https://www.scopus.com/inward/record.uri?eid=2-s2.0-77649131649&amp;doi=10.1080%2f17513470701585977&amp;partnerID=40&amp;md5=d368c6ca96482e971cabd1d4cdd11c35" TargetMode="External"/><Relationship Id="rId7" Type="http://schemas.openxmlformats.org/officeDocument/2006/relationships/hyperlink" Target="https://www.scopus.com/inward/record.uri?eid=2-s2.0-85075257811&amp;doi=10.1007%2fs11858-019-01107-y&amp;partnerID=40&amp;md5=8765b20012ba55bf17608625e561607e" TargetMode="External"/><Relationship Id="rId12" Type="http://schemas.openxmlformats.org/officeDocument/2006/relationships/hyperlink" Target="https://www.scopus.com/inward/record.uri?eid=2-s2.0-85059628333&amp;doi=10.1080%2f17513472.2018.1525263&amp;partnerID=40&amp;md5=3b494dd842114baa6a44b4e373d0da4d" TargetMode="External"/><Relationship Id="rId17" Type="http://schemas.openxmlformats.org/officeDocument/2006/relationships/hyperlink" Target="https://www.scopus.com/inward/record.uri?eid=2-s2.0-85035098959&amp;doi=10.12973%2fejmste%2f80628&amp;partnerID=40&amp;md5=de612d03d2370239cab74228af0460a3" TargetMode="External"/><Relationship Id="rId25" Type="http://schemas.openxmlformats.org/officeDocument/2006/relationships/hyperlink" Target="https://www.scopus.com/inward/record.uri?eid=2-s2.0-84873651360&amp;partnerID=40&amp;md5=f286f9bae5ad5a7aa4b14fd05a0dbd73" TargetMode="External"/><Relationship Id="rId33" Type="http://schemas.openxmlformats.org/officeDocument/2006/relationships/hyperlink" Target="https://www.scopus.com/inward/record.uri?eid=2-s2.0-77950320370&amp;doi=10.1080%2f14794800802233696&amp;partnerID=40&amp;md5=6af54f17d040a1379472dddb1ad604b4" TargetMode="External"/><Relationship Id="rId38" Type="http://schemas.openxmlformats.org/officeDocument/2006/relationships/hyperlink" Target="https://www.scopus.com/inward/record.uri?eid=2-s2.0-84952502713&amp;doi=10.1080%2f10511979408965765&amp;partnerID=40&amp;md5=d443537e48be8c232bcb19fda98f9c55" TargetMode="External"/><Relationship Id="rId2" Type="http://schemas.openxmlformats.org/officeDocument/2006/relationships/hyperlink" Target="https://www.scopus.com/inward/record.uri?eid=2-s2.0-85126248439&amp;doi=10.1007%2fs10649-022-10142-8&amp;partnerID=40&amp;md5=59ddbde8fbd7acf10a263e4792d85711" TargetMode="External"/><Relationship Id="rId16" Type="http://schemas.openxmlformats.org/officeDocument/2006/relationships/hyperlink" Target="https://www.scopus.com/inward/record.uri?eid=2-s2.0-85042546744&amp;partnerID=40&amp;md5=14aee2f9315997f1c638301b15bc595f" TargetMode="External"/><Relationship Id="rId20" Type="http://schemas.openxmlformats.org/officeDocument/2006/relationships/hyperlink" Target="https://www.scopus.com/inward/record.uri?eid=2-s2.0-84953400564&amp;doi=10.1590%2f1980-4415v29n53a26&amp;partnerID=40&amp;md5=40fa0a88e9d00287c01580d5adc1e33d" TargetMode="External"/><Relationship Id="rId29" Type="http://schemas.openxmlformats.org/officeDocument/2006/relationships/hyperlink" Target="https://www.scopus.com/inward/record.uri?eid=2-s2.0-78149244782&amp;doi=10.1080%2f10511970902839377&amp;partnerID=40&amp;md5=f48562f0c5c7a25ab105079b02fed0eb" TargetMode="External"/><Relationship Id="rId41" Type="http://schemas.openxmlformats.org/officeDocument/2006/relationships/table" Target="../tables/table1.xml"/><Relationship Id="rId1" Type="http://schemas.openxmlformats.org/officeDocument/2006/relationships/hyperlink" Target="https://www.scopus.com/inward/record.uri?eid=2-s2.0-85143428748&amp;doi=10.1007%2fs10763-022-10321-2&amp;partnerID=40&amp;md5=c5b070d58e874578ec55db5fd0efe638" TargetMode="External"/><Relationship Id="rId6" Type="http://schemas.openxmlformats.org/officeDocument/2006/relationships/hyperlink" Target="https://www.scopus.com/inward/record.uri?eid=2-s2.0-85076606015&amp;doi=10.1007%2fs10763-019-10018-z&amp;partnerID=40&amp;md5=08cc7be903006cc825cd52e5cee187a1" TargetMode="External"/><Relationship Id="rId11" Type="http://schemas.openxmlformats.org/officeDocument/2006/relationships/hyperlink" Target="https://www.scopus.com/inward/record.uri?eid=2-s2.0-85063889414&amp;doi=10.1080%2f17513472.2018.1504491&amp;partnerID=40&amp;md5=465481509afb69365a345feb55c273b1" TargetMode="External"/><Relationship Id="rId24" Type="http://schemas.openxmlformats.org/officeDocument/2006/relationships/hyperlink" Target="https://www.scopus.com/inward/record.uri?eid=2-s2.0-84904656266&amp;doi=10.1080%2f10511970.2014.900158&amp;partnerID=40&amp;md5=977e99d8d066856f7463a072644445ec" TargetMode="External"/><Relationship Id="rId32" Type="http://schemas.openxmlformats.org/officeDocument/2006/relationships/hyperlink" Target="https://www.scopus.com/inward/record.uri?eid=2-s2.0-84866938824&amp;doi=10.1007%2fs11858-008-0164-2&amp;partnerID=40&amp;md5=36f98a314c79d4b55901a2fd6719bb66" TargetMode="External"/><Relationship Id="rId37" Type="http://schemas.openxmlformats.org/officeDocument/2006/relationships/hyperlink" Target="https://www.scopus.com/inward/record.uri?eid=2-s2.0-84896522618&amp;doi=10.1080%2f0020739950260304&amp;partnerID=40&amp;md5=b751b51027670362226b281a127da240" TargetMode="External"/><Relationship Id="rId40" Type="http://schemas.openxmlformats.org/officeDocument/2006/relationships/drawing" Target="../drawings/drawing2.xml"/><Relationship Id="rId5" Type="http://schemas.openxmlformats.org/officeDocument/2006/relationships/hyperlink" Target="https://www.scopus.com/inward/record.uri?eid=2-s2.0-85106767080&amp;doi=10.1590%2f1980-4415v34n68a15&amp;partnerID=40&amp;md5=762ae112f41de8894cce3c1201ad8bf1" TargetMode="External"/><Relationship Id="rId15" Type="http://schemas.openxmlformats.org/officeDocument/2006/relationships/hyperlink" Target="https://www.scopus.com/inward/record.uri?eid=2-s2.0-85019112113&amp;doi=10.1080%2f10511970.2016.1277812&amp;partnerID=40&amp;md5=c9f04c0ebd3a17ec4fc12b46c9df05f4" TargetMode="External"/><Relationship Id="rId23" Type="http://schemas.openxmlformats.org/officeDocument/2006/relationships/hyperlink" Target="https://www.scopus.com/inward/record.uri?eid=2-s2.0-84907911424&amp;doi=10.1590%2f1980-4415v28n49a25&amp;partnerID=40&amp;md5=f0db2188ffa41829b3a4386bbfc3d9d6" TargetMode="External"/><Relationship Id="rId28" Type="http://schemas.openxmlformats.org/officeDocument/2006/relationships/hyperlink" Target="https://www.scopus.com/inward/record.uri?eid=2-s2.0-79953180593&amp;doi=10.1080%2f17513472.2010.491781&amp;partnerID=40&amp;md5=59ee13418784b3c6ef442d01ee3fcd9e" TargetMode="External"/><Relationship Id="rId36" Type="http://schemas.openxmlformats.org/officeDocument/2006/relationships/hyperlink" Target="https://www.scopus.com/inward/record.uri?eid=2-s2.0-0037235674&amp;doi=10.1177%2f1359183503008001761&amp;partnerID=40&amp;md5=c9bd0e9a18d1c16ef534e71607b9436d" TargetMode="External"/><Relationship Id="rId10" Type="http://schemas.openxmlformats.org/officeDocument/2006/relationships/hyperlink" Target="https://www.scopus.com/inward/record.uri?eid=2-s2.0-85061838812&amp;doi=10.1080%2f15290824.2018.1472380&amp;partnerID=40&amp;md5=13da9f098f03acc916425f4929682ec6" TargetMode="External"/><Relationship Id="rId19" Type="http://schemas.openxmlformats.org/officeDocument/2006/relationships/hyperlink" Target="https://www.scopus.com/inward/record.uri?eid=2-s2.0-84971014036&amp;doi=10.1590%2f1980-4415v30n55a10&amp;partnerID=40&amp;md5=1c8d0d047ebdbd6fe00bc365f7239b76" TargetMode="External"/><Relationship Id="rId31" Type="http://schemas.openxmlformats.org/officeDocument/2006/relationships/hyperlink" Target="https://www.scopus.com/inward/record.uri?eid=2-s2.0-84867345995&amp;doi=10.1007%2fs11858-008-0136-6&amp;partnerID=40&amp;md5=45d9edbf9cdf46cecf6e8aebeb2b795a" TargetMode="External"/><Relationship Id="rId4" Type="http://schemas.openxmlformats.org/officeDocument/2006/relationships/hyperlink" Target="https://www.scopus.com/inward/record.uri?eid=2-s2.0-85124940007&amp;partnerID=40&amp;md5=cdfd543fdc797d39f56a5bc0c42cefde" TargetMode="External"/><Relationship Id="rId9" Type="http://schemas.openxmlformats.org/officeDocument/2006/relationships/hyperlink" Target="https://www.scopus.com/inward/record.uri?eid=2-s2.0-85085517871&amp;doi=10.26209%2fijea21n14&amp;partnerID=40&amp;md5=c863ae2108e2f073f1cc6297b7a27a94" TargetMode="External"/><Relationship Id="rId14" Type="http://schemas.openxmlformats.org/officeDocument/2006/relationships/hyperlink" Target="https://www.scopus.com/inward/record.uri?eid=2-s2.0-85052099020&amp;doi=10.4102%2fhts.v74i1.4886&amp;partnerID=40&amp;md5=5e62e54f7d91ecee789c2a15ce024c38" TargetMode="External"/><Relationship Id="rId22" Type="http://schemas.openxmlformats.org/officeDocument/2006/relationships/hyperlink" Target="https://www.scopus.com/inward/record.uri?eid=2-s2.0-84937814840&amp;doi=10.1007%2fs00004-015-0237-9&amp;partnerID=40&amp;md5=7d80cf3d36f4c5f147cdbc41c774ffef" TargetMode="External"/><Relationship Id="rId27" Type="http://schemas.openxmlformats.org/officeDocument/2006/relationships/hyperlink" Target="https://www.scopus.com/inward/record.uri?eid=2-s2.0-79956335221&amp;doi=10.1007%2fs10649-011-9302-9&amp;partnerID=40&amp;md5=de9402f1269bae69510187e5a1bd8371" TargetMode="External"/><Relationship Id="rId30" Type="http://schemas.openxmlformats.org/officeDocument/2006/relationships/hyperlink" Target="https://www.scopus.com/inward/record.uri?eid=2-s2.0-84867359004&amp;doi=10.1007%2fs11858-008-0144-6&amp;partnerID=40&amp;md5=ade1531fc5a163db07474543362c167f" TargetMode="External"/><Relationship Id="rId35" Type="http://schemas.openxmlformats.org/officeDocument/2006/relationships/hyperlink" Target="https://www.scopus.com/inward/record.uri?eid=2-s2.0-84872064225&amp;doi=10.1080%2f10511970408984073&amp;partnerID=40&amp;md5=63c1bf8761931479dd004311e338216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copus.com/inward/record.uri?eid=2-s2.0-85052067137&amp;doi=10.1080%2f00393541.2017.1368288&amp;partnerID=40&amp;md5=cd56613f9dbd49d3cb6b35929ce769db" TargetMode="External"/><Relationship Id="rId13" Type="http://schemas.openxmlformats.org/officeDocument/2006/relationships/drawing" Target="../drawings/drawing3.xml"/><Relationship Id="rId3" Type="http://schemas.openxmlformats.org/officeDocument/2006/relationships/hyperlink" Target="https://www.scopus.com/inward/record.uri?eid=2-s2.0-85109806777&amp;doi=10.20668%2fadada.24.1_1&amp;partnerID=40&amp;md5=8c7750665d8b53acbc8f0b5337fac029" TargetMode="External"/><Relationship Id="rId7" Type="http://schemas.openxmlformats.org/officeDocument/2006/relationships/hyperlink" Target="https://www.scopus.com/inward/record.uri?eid=2-s2.0-85028532412&amp;doi=10.1080%2f10632913.2017.1296392&amp;partnerID=40&amp;md5=07e5ee19d91683bcbcfff3dbce2fcdce" TargetMode="External"/><Relationship Id="rId12" Type="http://schemas.openxmlformats.org/officeDocument/2006/relationships/hyperlink" Target="https://www.scopus.com/inward/record.uri?eid=2-s2.0-85010506546&amp;doi=10.1080%2f10511979808965910&amp;partnerID=40&amp;md5=59f7338bab8f631d6107f9e96c806945" TargetMode="External"/><Relationship Id="rId2" Type="http://schemas.openxmlformats.org/officeDocument/2006/relationships/hyperlink" Target="https://www.scopus.com/inward/record.uri?eid=2-s2.0-85103042429&amp;doi=10.1080%2f00393541.2020.1858007&amp;partnerID=40&amp;md5=34c3c4d90d1ce87fab46a4598880a4ae" TargetMode="External"/><Relationship Id="rId1" Type="http://schemas.openxmlformats.org/officeDocument/2006/relationships/hyperlink" Target="https://www.scopus.com/inward/record.uri?eid=2-s2.0-85107009380&amp;doi=10.26209%2fijea22n3&amp;partnerID=40&amp;md5=4cab477643410e0a47e8c75d1ad884d5" TargetMode="External"/><Relationship Id="rId6" Type="http://schemas.openxmlformats.org/officeDocument/2006/relationships/hyperlink" Target="https://www.scopus.com/inward/record.uri?eid=2-s2.0-85028539220&amp;doi=10.1080%2f10632913.2017.1316331&amp;partnerID=40&amp;md5=217263687bfc981127ff661666920cdd" TargetMode="External"/><Relationship Id="rId11" Type="http://schemas.openxmlformats.org/officeDocument/2006/relationships/hyperlink" Target="https://www.scopus.com/inward/record.uri?eid=2-s2.0-85006587927&amp;doi=10.1080%2f10632913.2013.826050&amp;partnerID=40&amp;md5=70bcbba621ff1529d9bd8865d6977f67" TargetMode="External"/><Relationship Id="rId5" Type="http://schemas.openxmlformats.org/officeDocument/2006/relationships/hyperlink" Target="https://www.scopus.com/inward/record.uri?eid=2-s2.0-85041341864&amp;doi=10.1080%2f10632913.2018.1423595&amp;partnerID=40&amp;md5=44605572c1e052c48ef18aba2b891d25" TargetMode="External"/><Relationship Id="rId10" Type="http://schemas.openxmlformats.org/officeDocument/2006/relationships/hyperlink" Target="https://www.scopus.com/inward/record.uri?eid=2-s2.0-84897820299&amp;doi=10.1080%2f15363759.2014.872493&amp;partnerID=40&amp;md5=b1a0fb48fe2b99145064618cbaf153c4" TargetMode="External"/><Relationship Id="rId4" Type="http://schemas.openxmlformats.org/officeDocument/2006/relationships/hyperlink" Target="https://www.scopus.com/inward/record.uri?eid=2-s2.0-85068844498&amp;doi=10.1080%2f13569783.2019.1615830&amp;partnerID=40&amp;md5=ceb4989be7e9ae0478519bfb77bd7bb6" TargetMode="External"/><Relationship Id="rId9" Type="http://schemas.openxmlformats.org/officeDocument/2006/relationships/hyperlink" Target="https://www.scopus.com/inward/record.uri?eid=2-s2.0-84971014036&amp;doi=10.1590%2f1980-4415v30n55a10&amp;partnerID=40&amp;md5=1c8d0d047ebdbd6fe00bc365f7239b76" TargetMode="External"/><Relationship Id="rId1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18"/>
  <sheetViews>
    <sheetView tabSelected="1" workbookViewId="0"/>
  </sheetViews>
  <sheetFormatPr defaultColWidth="14.42578125" defaultRowHeight="15" customHeight="1"/>
  <cols>
    <col min="1" max="1" width="22.42578125" customWidth="1"/>
    <col min="2" max="2" width="114" customWidth="1"/>
    <col min="3" max="3" width="14.7109375" customWidth="1"/>
    <col min="4" max="4" width="58.85546875" customWidth="1"/>
  </cols>
  <sheetData>
    <row r="1" spans="1:10" ht="1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I1" s="82" t="s">
        <v>5</v>
      </c>
      <c r="J1" s="83"/>
    </row>
    <row r="2" spans="1:10">
      <c r="A2" s="3" t="s">
        <v>6</v>
      </c>
      <c r="B2" s="3" t="s">
        <v>7</v>
      </c>
      <c r="C2" s="4">
        <v>2022</v>
      </c>
      <c r="D2" s="5" t="s">
        <v>8</v>
      </c>
      <c r="E2" s="6" t="s">
        <v>9</v>
      </c>
      <c r="I2" s="7" t="s">
        <v>4</v>
      </c>
      <c r="J2" s="7" t="s">
        <v>10</v>
      </c>
    </row>
    <row r="3" spans="1:10">
      <c r="A3" s="3" t="s">
        <v>11</v>
      </c>
      <c r="B3" s="3" t="s">
        <v>12</v>
      </c>
      <c r="C3" s="4">
        <v>2022</v>
      </c>
      <c r="D3" s="8" t="s">
        <v>13</v>
      </c>
      <c r="E3" s="6" t="s">
        <v>9</v>
      </c>
      <c r="I3" s="9" t="s">
        <v>14</v>
      </c>
      <c r="J3" s="9">
        <v>3</v>
      </c>
    </row>
    <row r="4" spans="1:10">
      <c r="A4" s="3" t="s">
        <v>15</v>
      </c>
      <c r="B4" s="3" t="s">
        <v>16</v>
      </c>
      <c r="C4" s="4">
        <v>2022</v>
      </c>
      <c r="D4" s="8" t="s">
        <v>17</v>
      </c>
      <c r="E4" s="6" t="s">
        <v>9</v>
      </c>
      <c r="I4" s="9" t="s">
        <v>9</v>
      </c>
      <c r="J4" s="9">
        <v>68</v>
      </c>
    </row>
    <row r="5" spans="1:10">
      <c r="A5" s="3" t="s">
        <v>18</v>
      </c>
      <c r="B5" s="3" t="s">
        <v>19</v>
      </c>
      <c r="C5" s="4">
        <v>2021</v>
      </c>
      <c r="D5" s="8" t="s">
        <v>20</v>
      </c>
      <c r="E5" s="6" t="s">
        <v>14</v>
      </c>
      <c r="I5" s="9" t="s">
        <v>21</v>
      </c>
      <c r="J5" s="9">
        <v>0</v>
      </c>
    </row>
    <row r="6" spans="1:10">
      <c r="A6" s="3" t="s">
        <v>22</v>
      </c>
      <c r="B6" s="3" t="s">
        <v>23</v>
      </c>
      <c r="C6" s="4">
        <v>2021</v>
      </c>
      <c r="D6" s="8" t="s">
        <v>24</v>
      </c>
      <c r="E6" s="6" t="s">
        <v>9</v>
      </c>
    </row>
    <row r="7" spans="1:10">
      <c r="A7" s="3" t="s">
        <v>25</v>
      </c>
      <c r="B7" s="3" t="s">
        <v>26</v>
      </c>
      <c r="C7" s="10">
        <v>2021</v>
      </c>
      <c r="D7" s="8" t="s">
        <v>27</v>
      </c>
      <c r="E7" s="6" t="s">
        <v>9</v>
      </c>
    </row>
    <row r="8" spans="1:10">
      <c r="A8" s="3" t="s">
        <v>28</v>
      </c>
      <c r="B8" s="3" t="s">
        <v>29</v>
      </c>
      <c r="C8" s="10">
        <v>2021</v>
      </c>
      <c r="D8" s="8" t="s">
        <v>30</v>
      </c>
      <c r="E8" s="6" t="s">
        <v>9</v>
      </c>
    </row>
    <row r="9" spans="1:10">
      <c r="A9" s="3" t="s">
        <v>31</v>
      </c>
      <c r="B9" s="3" t="s">
        <v>32</v>
      </c>
      <c r="C9" s="4">
        <v>2021</v>
      </c>
      <c r="D9" s="8" t="s">
        <v>33</v>
      </c>
      <c r="E9" s="6" t="s">
        <v>9</v>
      </c>
    </row>
    <row r="10" spans="1:10">
      <c r="A10" s="3" t="s">
        <v>34</v>
      </c>
      <c r="B10" s="3" t="s">
        <v>35</v>
      </c>
      <c r="C10" s="4">
        <v>2021</v>
      </c>
      <c r="D10" s="8" t="s">
        <v>36</v>
      </c>
      <c r="E10" s="6" t="s">
        <v>9</v>
      </c>
    </row>
    <row r="11" spans="1:10">
      <c r="A11" s="3" t="s">
        <v>37</v>
      </c>
      <c r="B11" s="3" t="s">
        <v>38</v>
      </c>
      <c r="C11" s="4">
        <v>2021</v>
      </c>
      <c r="D11" s="8" t="s">
        <v>39</v>
      </c>
      <c r="E11" s="6" t="s">
        <v>9</v>
      </c>
    </row>
    <row r="12" spans="1:10">
      <c r="A12" s="3" t="s">
        <v>40</v>
      </c>
      <c r="B12" s="3" t="s">
        <v>41</v>
      </c>
      <c r="C12" s="4">
        <v>2021</v>
      </c>
      <c r="D12" s="8" t="s">
        <v>42</v>
      </c>
      <c r="E12" s="6" t="s">
        <v>9</v>
      </c>
    </row>
    <row r="13" spans="1:10">
      <c r="A13" s="3" t="s">
        <v>43</v>
      </c>
      <c r="B13" s="3" t="s">
        <v>44</v>
      </c>
      <c r="C13" s="4">
        <v>2021</v>
      </c>
      <c r="D13" s="8" t="s">
        <v>45</v>
      </c>
      <c r="E13" s="6" t="s">
        <v>9</v>
      </c>
    </row>
    <row r="14" spans="1:10">
      <c r="A14" s="3" t="s">
        <v>46</v>
      </c>
      <c r="B14" s="3" t="s">
        <v>47</v>
      </c>
      <c r="C14" s="4">
        <v>2020</v>
      </c>
      <c r="D14" s="8" t="s">
        <v>48</v>
      </c>
      <c r="E14" s="6" t="s">
        <v>9</v>
      </c>
    </row>
    <row r="15" spans="1:10">
      <c r="A15" s="3" t="s">
        <v>49</v>
      </c>
      <c r="B15" s="3" t="s">
        <v>50</v>
      </c>
      <c r="C15" s="10">
        <v>2020</v>
      </c>
      <c r="D15" s="8" t="s">
        <v>51</v>
      </c>
      <c r="E15" s="6" t="s">
        <v>9</v>
      </c>
    </row>
    <row r="16" spans="1:10">
      <c r="A16" s="3" t="s">
        <v>52</v>
      </c>
      <c r="B16" s="3" t="s">
        <v>53</v>
      </c>
      <c r="C16" s="4">
        <v>2020</v>
      </c>
      <c r="D16" s="8" t="s">
        <v>54</v>
      </c>
      <c r="E16" s="6" t="s">
        <v>9</v>
      </c>
    </row>
    <row r="17" spans="1:5">
      <c r="A17" s="3" t="s">
        <v>55</v>
      </c>
      <c r="B17" s="3" t="s">
        <v>56</v>
      </c>
      <c r="C17" s="11">
        <v>2020</v>
      </c>
      <c r="D17" s="8" t="s">
        <v>57</v>
      </c>
      <c r="E17" s="6" t="s">
        <v>9</v>
      </c>
    </row>
    <row r="18" spans="1:5">
      <c r="A18" s="3" t="s">
        <v>58</v>
      </c>
      <c r="B18" s="3" t="s">
        <v>59</v>
      </c>
      <c r="C18" s="4">
        <v>2020</v>
      </c>
      <c r="D18" s="8" t="s">
        <v>60</v>
      </c>
      <c r="E18" s="6" t="s">
        <v>9</v>
      </c>
    </row>
    <row r="19" spans="1:5">
      <c r="A19" s="3" t="s">
        <v>61</v>
      </c>
      <c r="B19" s="3" t="s">
        <v>62</v>
      </c>
      <c r="C19" s="4">
        <v>2020</v>
      </c>
      <c r="D19" s="8" t="s">
        <v>63</v>
      </c>
      <c r="E19" s="6" t="s">
        <v>9</v>
      </c>
    </row>
    <row r="20" spans="1:5">
      <c r="A20" s="3" t="s">
        <v>64</v>
      </c>
      <c r="B20" s="3" t="s">
        <v>65</v>
      </c>
      <c r="C20" s="11">
        <v>2020</v>
      </c>
      <c r="D20" s="8" t="s">
        <v>66</v>
      </c>
      <c r="E20" s="6" t="s">
        <v>9</v>
      </c>
    </row>
    <row r="21" spans="1:5">
      <c r="A21" s="3" t="s">
        <v>67</v>
      </c>
      <c r="B21" s="3" t="s">
        <v>68</v>
      </c>
      <c r="C21" s="4">
        <v>2020</v>
      </c>
      <c r="D21" s="8" t="s">
        <v>69</v>
      </c>
      <c r="E21" s="6" t="s">
        <v>9</v>
      </c>
    </row>
    <row r="22" spans="1:5">
      <c r="A22" s="3" t="s">
        <v>70</v>
      </c>
      <c r="B22" s="3" t="s">
        <v>71</v>
      </c>
      <c r="C22" s="11">
        <v>2020</v>
      </c>
      <c r="D22" s="8" t="s">
        <v>72</v>
      </c>
      <c r="E22" s="6" t="s">
        <v>9</v>
      </c>
    </row>
    <row r="23" spans="1:5">
      <c r="A23" s="3" t="s">
        <v>73</v>
      </c>
      <c r="B23" s="3" t="s">
        <v>74</v>
      </c>
      <c r="C23" s="4">
        <v>2020</v>
      </c>
      <c r="D23" s="8" t="s">
        <v>75</v>
      </c>
      <c r="E23" s="6" t="s">
        <v>9</v>
      </c>
    </row>
    <row r="24" spans="1:5">
      <c r="A24" s="3" t="s">
        <v>76</v>
      </c>
      <c r="B24" s="3" t="s">
        <v>77</v>
      </c>
      <c r="C24" s="4">
        <v>2020</v>
      </c>
      <c r="D24" s="8" t="s">
        <v>78</v>
      </c>
      <c r="E24" s="6" t="s">
        <v>9</v>
      </c>
    </row>
    <row r="25" spans="1:5" ht="15.75">
      <c r="A25" s="3" t="s">
        <v>79</v>
      </c>
      <c r="B25" s="3" t="s">
        <v>80</v>
      </c>
      <c r="C25" s="11">
        <v>2020</v>
      </c>
      <c r="D25" s="8" t="s">
        <v>81</v>
      </c>
      <c r="E25" s="6" t="s">
        <v>9</v>
      </c>
    </row>
    <row r="26" spans="1:5" ht="15.75">
      <c r="A26" s="3" t="s">
        <v>82</v>
      </c>
      <c r="B26" s="3" t="s">
        <v>83</v>
      </c>
      <c r="C26" s="4">
        <v>2019</v>
      </c>
      <c r="D26" s="8" t="s">
        <v>84</v>
      </c>
      <c r="E26" s="6" t="s">
        <v>9</v>
      </c>
    </row>
    <row r="27" spans="1:5" ht="15.75">
      <c r="A27" s="3" t="s">
        <v>85</v>
      </c>
      <c r="B27" s="3" t="s">
        <v>86</v>
      </c>
      <c r="C27" s="4">
        <v>2019</v>
      </c>
      <c r="D27" s="8" t="s">
        <v>87</v>
      </c>
      <c r="E27" s="6" t="s">
        <v>9</v>
      </c>
    </row>
    <row r="28" spans="1:5" ht="15.75">
      <c r="A28" s="3" t="s">
        <v>34</v>
      </c>
      <c r="B28" s="3" t="s">
        <v>88</v>
      </c>
      <c r="C28" s="4">
        <v>2019</v>
      </c>
      <c r="D28" s="8" t="s">
        <v>89</v>
      </c>
      <c r="E28" s="6" t="s">
        <v>9</v>
      </c>
    </row>
    <row r="29" spans="1:5" ht="15.75">
      <c r="A29" s="3" t="s">
        <v>90</v>
      </c>
      <c r="B29" s="3" t="s">
        <v>91</v>
      </c>
      <c r="C29" s="4">
        <v>2019</v>
      </c>
      <c r="D29" s="8" t="s">
        <v>92</v>
      </c>
      <c r="E29" s="6" t="s">
        <v>9</v>
      </c>
    </row>
    <row r="30" spans="1:5" ht="15.75">
      <c r="A30" s="3" t="s">
        <v>93</v>
      </c>
      <c r="B30" s="3" t="s">
        <v>94</v>
      </c>
      <c r="C30" s="4">
        <v>2019</v>
      </c>
      <c r="D30" s="8" t="s">
        <v>95</v>
      </c>
      <c r="E30" s="6" t="s">
        <v>9</v>
      </c>
    </row>
    <row r="31" spans="1:5" ht="15.75">
      <c r="A31" s="3" t="s">
        <v>96</v>
      </c>
      <c r="B31" s="3" t="s">
        <v>97</v>
      </c>
      <c r="C31" s="12">
        <v>2019</v>
      </c>
      <c r="D31" s="8" t="s">
        <v>98</v>
      </c>
      <c r="E31" s="6" t="s">
        <v>9</v>
      </c>
    </row>
    <row r="32" spans="1:5" ht="15.75">
      <c r="A32" s="3" t="s">
        <v>99</v>
      </c>
      <c r="B32" s="3" t="s">
        <v>100</v>
      </c>
      <c r="C32" s="4">
        <v>2019</v>
      </c>
      <c r="D32" s="8" t="s">
        <v>101</v>
      </c>
      <c r="E32" s="6" t="s">
        <v>9</v>
      </c>
    </row>
    <row r="33" spans="1:5" ht="15.75">
      <c r="A33" s="3" t="s">
        <v>102</v>
      </c>
      <c r="B33" s="3" t="s">
        <v>103</v>
      </c>
      <c r="C33" s="4">
        <v>2019</v>
      </c>
      <c r="D33" s="8" t="s">
        <v>104</v>
      </c>
      <c r="E33" s="6" t="s">
        <v>9</v>
      </c>
    </row>
    <row r="34" spans="1:5" ht="15.75">
      <c r="A34" s="3" t="s">
        <v>105</v>
      </c>
      <c r="B34" s="3" t="s">
        <v>106</v>
      </c>
      <c r="C34" s="4">
        <v>2018</v>
      </c>
      <c r="D34" s="8" t="s">
        <v>107</v>
      </c>
      <c r="E34" s="6" t="s">
        <v>9</v>
      </c>
    </row>
    <row r="35" spans="1:5" ht="15.75">
      <c r="A35" s="3" t="s">
        <v>108</v>
      </c>
      <c r="B35" s="3" t="s">
        <v>109</v>
      </c>
      <c r="C35" s="13">
        <v>2018</v>
      </c>
      <c r="D35" s="8" t="s">
        <v>110</v>
      </c>
      <c r="E35" s="6" t="s">
        <v>9</v>
      </c>
    </row>
    <row r="36" spans="1:5" ht="15.75">
      <c r="A36" s="3" t="s">
        <v>111</v>
      </c>
      <c r="B36" s="3" t="s">
        <v>112</v>
      </c>
      <c r="C36" s="11">
        <v>2018</v>
      </c>
      <c r="D36" s="8" t="s">
        <v>113</v>
      </c>
      <c r="E36" s="6" t="s">
        <v>9</v>
      </c>
    </row>
    <row r="37" spans="1:5" ht="15.75">
      <c r="A37" s="3" t="s">
        <v>114</v>
      </c>
      <c r="B37" s="3" t="s">
        <v>115</v>
      </c>
      <c r="C37" s="4">
        <v>2018</v>
      </c>
      <c r="D37" s="8" t="s">
        <v>116</v>
      </c>
      <c r="E37" s="6" t="s">
        <v>9</v>
      </c>
    </row>
    <row r="38" spans="1:5" ht="15.75">
      <c r="A38" s="3" t="s">
        <v>117</v>
      </c>
      <c r="B38" s="3" t="s">
        <v>118</v>
      </c>
      <c r="C38" s="4">
        <v>2018</v>
      </c>
      <c r="D38" s="8" t="s">
        <v>119</v>
      </c>
      <c r="E38" s="6" t="s">
        <v>9</v>
      </c>
    </row>
    <row r="39" spans="1:5" ht="15.75">
      <c r="A39" s="3" t="s">
        <v>120</v>
      </c>
      <c r="B39" s="3" t="s">
        <v>121</v>
      </c>
      <c r="C39" s="4">
        <v>2018</v>
      </c>
      <c r="D39" s="8" t="s">
        <v>122</v>
      </c>
      <c r="E39" s="6" t="s">
        <v>9</v>
      </c>
    </row>
    <row r="40" spans="1:5" ht="15.75">
      <c r="A40" s="3" t="s">
        <v>123</v>
      </c>
      <c r="B40" s="3" t="s">
        <v>124</v>
      </c>
      <c r="C40" s="11">
        <v>2017</v>
      </c>
      <c r="D40" s="8" t="s">
        <v>125</v>
      </c>
      <c r="E40" s="6" t="s">
        <v>9</v>
      </c>
    </row>
    <row r="41" spans="1:5" ht="15.75">
      <c r="A41" s="3" t="s">
        <v>126</v>
      </c>
      <c r="B41" s="3" t="s">
        <v>127</v>
      </c>
      <c r="C41" s="10">
        <v>2016</v>
      </c>
      <c r="D41" s="8" t="s">
        <v>128</v>
      </c>
      <c r="E41" s="6" t="s">
        <v>9</v>
      </c>
    </row>
    <row r="42" spans="1:5" ht="15.75">
      <c r="A42" s="3" t="s">
        <v>129</v>
      </c>
      <c r="B42" s="3" t="s">
        <v>130</v>
      </c>
      <c r="C42" s="10">
        <v>2016</v>
      </c>
      <c r="D42" s="8" t="s">
        <v>131</v>
      </c>
      <c r="E42" s="6" t="s">
        <v>9</v>
      </c>
    </row>
    <row r="43" spans="1:5" ht="15.75">
      <c r="A43" s="3" t="s">
        <v>132</v>
      </c>
      <c r="B43" s="3" t="s">
        <v>133</v>
      </c>
      <c r="C43" s="4">
        <v>2016</v>
      </c>
      <c r="D43" s="8" t="s">
        <v>134</v>
      </c>
      <c r="E43" s="6" t="s">
        <v>9</v>
      </c>
    </row>
    <row r="44" spans="1:5" ht="15.75">
      <c r="A44" s="3" t="s">
        <v>135</v>
      </c>
      <c r="B44" s="3" t="s">
        <v>136</v>
      </c>
      <c r="C44" s="4">
        <v>2016</v>
      </c>
      <c r="D44" s="8" t="s">
        <v>137</v>
      </c>
      <c r="E44" s="6" t="s">
        <v>9</v>
      </c>
    </row>
    <row r="45" spans="1:5" ht="15.75">
      <c r="A45" s="3" t="s">
        <v>138</v>
      </c>
      <c r="B45" s="3" t="s">
        <v>139</v>
      </c>
      <c r="C45" s="11">
        <v>2015</v>
      </c>
      <c r="D45" s="8" t="s">
        <v>140</v>
      </c>
      <c r="E45" s="6" t="s">
        <v>9</v>
      </c>
    </row>
    <row r="46" spans="1:5" ht="15.75">
      <c r="A46" s="3" t="s">
        <v>141</v>
      </c>
      <c r="B46" s="3" t="s">
        <v>142</v>
      </c>
      <c r="C46" s="4">
        <v>2013</v>
      </c>
      <c r="D46" s="8" t="s">
        <v>143</v>
      </c>
      <c r="E46" s="6" t="s">
        <v>9</v>
      </c>
    </row>
    <row r="47" spans="1:5" ht="15.75">
      <c r="A47" s="3" t="s">
        <v>144</v>
      </c>
      <c r="B47" s="3" t="s">
        <v>145</v>
      </c>
      <c r="C47" s="4">
        <v>2013</v>
      </c>
      <c r="D47" s="8" t="s">
        <v>146</v>
      </c>
      <c r="E47" s="6" t="s">
        <v>9</v>
      </c>
    </row>
    <row r="48" spans="1:5" ht="15.75">
      <c r="A48" s="3" t="s">
        <v>147</v>
      </c>
      <c r="B48" s="3" t="s">
        <v>148</v>
      </c>
      <c r="C48" s="4">
        <v>2013</v>
      </c>
      <c r="D48" s="8" t="s">
        <v>149</v>
      </c>
      <c r="E48" s="6" t="s">
        <v>9</v>
      </c>
    </row>
    <row r="49" spans="1:5" ht="15.75">
      <c r="A49" s="3" t="s">
        <v>150</v>
      </c>
      <c r="B49" s="3" t="s">
        <v>151</v>
      </c>
      <c r="C49" s="4">
        <v>2012</v>
      </c>
      <c r="D49" s="8" t="s">
        <v>152</v>
      </c>
      <c r="E49" s="6" t="s">
        <v>9</v>
      </c>
    </row>
    <row r="50" spans="1:5" ht="15.75">
      <c r="A50" s="3" t="s">
        <v>153</v>
      </c>
      <c r="B50" s="3" t="s">
        <v>154</v>
      </c>
      <c r="C50" s="4">
        <v>2012</v>
      </c>
      <c r="D50" s="8" t="s">
        <v>155</v>
      </c>
      <c r="E50" s="6" t="s">
        <v>9</v>
      </c>
    </row>
    <row r="51" spans="1:5" ht="15.75">
      <c r="A51" s="3" t="s">
        <v>156</v>
      </c>
      <c r="B51" s="3" t="s">
        <v>157</v>
      </c>
      <c r="C51" s="4">
        <v>2012</v>
      </c>
      <c r="D51" s="8" t="s">
        <v>158</v>
      </c>
      <c r="E51" s="6" t="s">
        <v>9</v>
      </c>
    </row>
    <row r="52" spans="1:5" ht="15.75">
      <c r="A52" s="3" t="s">
        <v>159</v>
      </c>
      <c r="B52" s="3" t="s">
        <v>160</v>
      </c>
      <c r="C52" s="12">
        <v>2012</v>
      </c>
      <c r="D52" s="8" t="s">
        <v>161</v>
      </c>
      <c r="E52" s="6" t="s">
        <v>9</v>
      </c>
    </row>
    <row r="53" spans="1:5" ht="15.75">
      <c r="A53" s="3" t="s">
        <v>46</v>
      </c>
      <c r="B53" s="3" t="s">
        <v>162</v>
      </c>
      <c r="C53" s="4">
        <v>2011</v>
      </c>
      <c r="D53" s="8" t="s">
        <v>163</v>
      </c>
      <c r="E53" s="6" t="s">
        <v>9</v>
      </c>
    </row>
    <row r="54" spans="1:5" ht="15.75">
      <c r="A54" s="3" t="s">
        <v>164</v>
      </c>
      <c r="B54" s="3" t="s">
        <v>165</v>
      </c>
      <c r="C54" s="13">
        <v>2011</v>
      </c>
      <c r="D54" s="8" t="s">
        <v>166</v>
      </c>
      <c r="E54" s="6" t="s">
        <v>9</v>
      </c>
    </row>
    <row r="55" spans="1:5" ht="15.75">
      <c r="A55" s="3" t="s">
        <v>167</v>
      </c>
      <c r="B55" s="3" t="s">
        <v>168</v>
      </c>
      <c r="C55" s="11">
        <v>2011</v>
      </c>
      <c r="D55" s="8" t="s">
        <v>169</v>
      </c>
      <c r="E55" s="6" t="s">
        <v>9</v>
      </c>
    </row>
    <row r="56" spans="1:5" ht="15.75">
      <c r="A56" s="3" t="s">
        <v>170</v>
      </c>
      <c r="B56" s="3" t="s">
        <v>171</v>
      </c>
      <c r="C56" s="10">
        <v>2010</v>
      </c>
      <c r="D56" s="8" t="s">
        <v>172</v>
      </c>
      <c r="E56" s="6" t="s">
        <v>9</v>
      </c>
    </row>
    <row r="57" spans="1:5" ht="15.75">
      <c r="A57" s="3" t="s">
        <v>173</v>
      </c>
      <c r="B57" s="3" t="s">
        <v>174</v>
      </c>
      <c r="C57" s="10">
        <v>2010</v>
      </c>
      <c r="D57" s="8" t="s">
        <v>175</v>
      </c>
      <c r="E57" s="6" t="s">
        <v>9</v>
      </c>
    </row>
    <row r="58" spans="1:5" ht="15.75">
      <c r="A58" s="3" t="s">
        <v>176</v>
      </c>
      <c r="B58" s="3" t="s">
        <v>177</v>
      </c>
      <c r="C58" s="4">
        <v>2009</v>
      </c>
      <c r="D58" s="8" t="s">
        <v>178</v>
      </c>
      <c r="E58" s="6" t="s">
        <v>9</v>
      </c>
    </row>
    <row r="59" spans="1:5" ht="15.75">
      <c r="A59" s="3" t="s">
        <v>179</v>
      </c>
      <c r="B59" s="3" t="s">
        <v>180</v>
      </c>
      <c r="C59" s="4">
        <v>2009</v>
      </c>
      <c r="D59" s="8" t="s">
        <v>181</v>
      </c>
      <c r="E59" s="6" t="s">
        <v>9</v>
      </c>
    </row>
    <row r="60" spans="1:5" ht="15.75">
      <c r="A60" s="3" t="s">
        <v>25</v>
      </c>
      <c r="B60" s="3" t="s">
        <v>182</v>
      </c>
      <c r="C60" s="13">
        <v>2008</v>
      </c>
      <c r="D60" s="8" t="s">
        <v>183</v>
      </c>
      <c r="E60" s="6" t="s">
        <v>14</v>
      </c>
    </row>
    <row r="61" spans="1:5" ht="15.75">
      <c r="A61" s="3" t="s">
        <v>184</v>
      </c>
      <c r="B61" s="3" t="s">
        <v>185</v>
      </c>
      <c r="C61" s="4">
        <v>2007</v>
      </c>
      <c r="D61" s="8" t="s">
        <v>186</v>
      </c>
      <c r="E61" s="6" t="s">
        <v>9</v>
      </c>
    </row>
    <row r="62" spans="1:5" ht="15.75">
      <c r="A62" s="3" t="s">
        <v>187</v>
      </c>
      <c r="B62" s="3" t="s">
        <v>188</v>
      </c>
      <c r="C62" s="4">
        <v>2007</v>
      </c>
      <c r="D62" s="8" t="s">
        <v>189</v>
      </c>
      <c r="E62" s="6" t="s">
        <v>9</v>
      </c>
    </row>
    <row r="63" spans="1:5" ht="15.75">
      <c r="A63" s="3" t="s">
        <v>190</v>
      </c>
      <c r="B63" s="3" t="s">
        <v>191</v>
      </c>
      <c r="C63" s="12">
        <v>2006</v>
      </c>
      <c r="D63" s="8" t="s">
        <v>192</v>
      </c>
      <c r="E63" s="6" t="s">
        <v>9</v>
      </c>
    </row>
    <row r="64" spans="1:5" ht="15.75">
      <c r="A64" s="3" t="s">
        <v>193</v>
      </c>
      <c r="B64" s="3" t="s">
        <v>194</v>
      </c>
      <c r="C64" s="4">
        <v>2006</v>
      </c>
      <c r="D64" s="8" t="s">
        <v>195</v>
      </c>
      <c r="E64" s="6" t="s">
        <v>14</v>
      </c>
    </row>
    <row r="65" spans="1:5" ht="15.75">
      <c r="A65" s="3" t="s">
        <v>196</v>
      </c>
      <c r="B65" s="3" t="s">
        <v>197</v>
      </c>
      <c r="C65" s="4">
        <v>2005</v>
      </c>
      <c r="D65" s="8" t="s">
        <v>198</v>
      </c>
      <c r="E65" s="6" t="s">
        <v>9</v>
      </c>
    </row>
    <row r="66" spans="1:5" ht="15.75">
      <c r="A66" s="3" t="s">
        <v>199</v>
      </c>
      <c r="B66" s="3" t="s">
        <v>200</v>
      </c>
      <c r="C66" s="4">
        <v>2003</v>
      </c>
      <c r="D66" s="8" t="s">
        <v>201</v>
      </c>
      <c r="E66" s="6" t="s">
        <v>9</v>
      </c>
    </row>
    <row r="67" spans="1:5" ht="15.75">
      <c r="A67" s="3" t="s">
        <v>202</v>
      </c>
      <c r="B67" s="3" t="s">
        <v>203</v>
      </c>
      <c r="C67" s="4">
        <v>2003</v>
      </c>
      <c r="D67" s="8" t="s">
        <v>204</v>
      </c>
      <c r="E67" s="6" t="s">
        <v>9</v>
      </c>
    </row>
    <row r="68" spans="1:5" ht="15.75">
      <c r="A68" s="3" t="s">
        <v>205</v>
      </c>
      <c r="B68" s="3" t="s">
        <v>206</v>
      </c>
      <c r="C68" s="4">
        <v>1994</v>
      </c>
      <c r="D68" s="8" t="s">
        <v>207</v>
      </c>
      <c r="E68" s="6" t="s">
        <v>9</v>
      </c>
    </row>
    <row r="69" spans="1:5" ht="15.75">
      <c r="A69" s="3" t="s">
        <v>208</v>
      </c>
      <c r="B69" s="3" t="s">
        <v>209</v>
      </c>
      <c r="C69" s="4">
        <v>1992</v>
      </c>
      <c r="D69" s="8" t="s">
        <v>210</v>
      </c>
      <c r="E69" s="6" t="s">
        <v>9</v>
      </c>
    </row>
    <row r="70" spans="1:5" ht="15.75">
      <c r="A70" s="3" t="s">
        <v>211</v>
      </c>
      <c r="B70" s="3" t="s">
        <v>212</v>
      </c>
      <c r="C70" s="4">
        <v>1990</v>
      </c>
      <c r="D70" s="8" t="s">
        <v>213</v>
      </c>
      <c r="E70" s="6" t="s">
        <v>9</v>
      </c>
    </row>
    <row r="71" spans="1:5" ht="15.75">
      <c r="A71" s="3" t="s">
        <v>214</v>
      </c>
      <c r="B71" s="3" t="s">
        <v>215</v>
      </c>
      <c r="C71" s="4">
        <v>1985</v>
      </c>
      <c r="D71" s="8" t="s">
        <v>216</v>
      </c>
      <c r="E71" s="6" t="s">
        <v>9</v>
      </c>
    </row>
    <row r="72" spans="1:5" ht="15.75">
      <c r="A72" s="14" t="s">
        <v>217</v>
      </c>
      <c r="B72" s="14" t="s">
        <v>218</v>
      </c>
      <c r="C72" s="13">
        <v>1976</v>
      </c>
      <c r="D72" s="8" t="s">
        <v>219</v>
      </c>
      <c r="E72" s="6" t="s">
        <v>9</v>
      </c>
    </row>
    <row r="74" spans="1:5" ht="18.75">
      <c r="A74" s="84" t="s">
        <v>220</v>
      </c>
      <c r="B74" s="83"/>
    </row>
    <row r="75" spans="1:5">
      <c r="A75" s="15" t="s">
        <v>221</v>
      </c>
      <c r="B75" s="15" t="s">
        <v>2</v>
      </c>
    </row>
    <row r="76" spans="1:5">
      <c r="A76" s="16">
        <v>1</v>
      </c>
      <c r="B76" s="16">
        <v>1976</v>
      </c>
    </row>
    <row r="77" spans="1:5">
      <c r="A77" s="16">
        <v>0</v>
      </c>
      <c r="B77" s="16">
        <v>1984</v>
      </c>
    </row>
    <row r="78" spans="1:5">
      <c r="A78" s="16">
        <v>1</v>
      </c>
      <c r="B78" s="16">
        <v>1985</v>
      </c>
    </row>
    <row r="79" spans="1:5">
      <c r="A79" s="16">
        <v>1</v>
      </c>
      <c r="B79" s="16">
        <v>1990</v>
      </c>
    </row>
    <row r="80" spans="1:5">
      <c r="A80" s="16">
        <v>1</v>
      </c>
      <c r="B80" s="16">
        <v>1992</v>
      </c>
    </row>
    <row r="81" spans="1:2">
      <c r="A81" s="16">
        <v>1</v>
      </c>
      <c r="B81" s="16">
        <v>1994</v>
      </c>
    </row>
    <row r="82" spans="1:2">
      <c r="A82" s="16">
        <v>0</v>
      </c>
      <c r="B82" s="16">
        <v>2000</v>
      </c>
    </row>
    <row r="83" spans="1:2">
      <c r="A83" s="16">
        <v>2</v>
      </c>
      <c r="B83" s="16">
        <v>2003</v>
      </c>
    </row>
    <row r="84" spans="1:2">
      <c r="A84" s="16">
        <v>1</v>
      </c>
      <c r="B84" s="16">
        <v>2005</v>
      </c>
    </row>
    <row r="85" spans="1:2">
      <c r="A85" s="16">
        <v>2</v>
      </c>
      <c r="B85" s="16">
        <v>2006</v>
      </c>
    </row>
    <row r="86" spans="1:2">
      <c r="A86" s="16">
        <v>2</v>
      </c>
      <c r="B86" s="16">
        <v>2007</v>
      </c>
    </row>
    <row r="87" spans="1:2">
      <c r="A87" s="16">
        <v>1</v>
      </c>
      <c r="B87" s="16">
        <v>2008</v>
      </c>
    </row>
    <row r="88" spans="1:2">
      <c r="A88" s="16">
        <v>2</v>
      </c>
      <c r="B88" s="16">
        <v>2009</v>
      </c>
    </row>
    <row r="89" spans="1:2">
      <c r="A89" s="16">
        <v>2</v>
      </c>
      <c r="B89" s="16">
        <v>2010</v>
      </c>
    </row>
    <row r="90" spans="1:2">
      <c r="A90" s="16">
        <v>3</v>
      </c>
      <c r="B90" s="16">
        <v>2011</v>
      </c>
    </row>
    <row r="91" spans="1:2">
      <c r="A91" s="16">
        <v>4</v>
      </c>
      <c r="B91" s="16">
        <v>2012</v>
      </c>
    </row>
    <row r="92" spans="1:2">
      <c r="A92" s="16">
        <v>3</v>
      </c>
      <c r="B92" s="16">
        <v>2013</v>
      </c>
    </row>
    <row r="93" spans="1:2">
      <c r="A93" s="16">
        <v>0</v>
      </c>
      <c r="B93" s="16">
        <v>2014</v>
      </c>
    </row>
    <row r="94" spans="1:2">
      <c r="A94" s="16">
        <v>1</v>
      </c>
      <c r="B94" s="16">
        <v>2015</v>
      </c>
    </row>
    <row r="95" spans="1:2">
      <c r="A95" s="16">
        <v>4</v>
      </c>
      <c r="B95" s="16">
        <v>2016</v>
      </c>
    </row>
    <row r="96" spans="1:2">
      <c r="A96" s="16">
        <v>1</v>
      </c>
      <c r="B96" s="16">
        <v>2017</v>
      </c>
    </row>
    <row r="97" spans="1:4">
      <c r="A97" s="16">
        <v>6</v>
      </c>
      <c r="B97" s="16">
        <v>2018</v>
      </c>
    </row>
    <row r="98" spans="1:4">
      <c r="A98" s="16">
        <v>8</v>
      </c>
      <c r="B98" s="16">
        <v>2019</v>
      </c>
    </row>
    <row r="99" spans="1:4">
      <c r="A99" s="16">
        <v>12</v>
      </c>
      <c r="B99" s="16">
        <v>2020</v>
      </c>
    </row>
    <row r="100" spans="1:4">
      <c r="A100" s="16">
        <v>9</v>
      </c>
      <c r="B100" s="16">
        <v>2021</v>
      </c>
    </row>
    <row r="101" spans="1:4">
      <c r="A101" s="16">
        <v>3</v>
      </c>
      <c r="B101" s="16">
        <v>2022</v>
      </c>
    </row>
    <row r="102" spans="1:4">
      <c r="A102" s="16">
        <v>0</v>
      </c>
      <c r="B102" s="16">
        <v>2023</v>
      </c>
    </row>
    <row r="103" spans="1:4">
      <c r="A103" s="16">
        <v>71</v>
      </c>
      <c r="B103" s="17"/>
    </row>
    <row r="107" spans="1:4" ht="18.75">
      <c r="A107" s="84" t="s">
        <v>222</v>
      </c>
      <c r="B107" s="83"/>
      <c r="C107" s="18"/>
      <c r="D107" s="19"/>
    </row>
    <row r="108" spans="1:4" ht="29.25">
      <c r="A108" s="20" t="s">
        <v>223</v>
      </c>
      <c r="B108" s="21"/>
      <c r="C108" s="22" t="s">
        <v>221</v>
      </c>
      <c r="D108" s="23" t="s">
        <v>224</v>
      </c>
    </row>
    <row r="109" spans="1:4" ht="15.75">
      <c r="A109" s="24">
        <v>1</v>
      </c>
      <c r="B109" s="25" t="s">
        <v>225</v>
      </c>
      <c r="C109" s="26">
        <v>49</v>
      </c>
      <c r="D109" s="27" t="s">
        <v>226</v>
      </c>
    </row>
    <row r="110" spans="1:4" ht="15.75">
      <c r="A110" s="28">
        <v>2</v>
      </c>
      <c r="B110" s="29" t="s">
        <v>227</v>
      </c>
      <c r="C110" s="26">
        <v>3</v>
      </c>
      <c r="D110" s="30" t="s">
        <v>228</v>
      </c>
    </row>
    <row r="111" spans="1:4" ht="15.75">
      <c r="A111" s="24">
        <v>3</v>
      </c>
      <c r="B111" s="29" t="s">
        <v>229</v>
      </c>
      <c r="C111" s="26">
        <v>11</v>
      </c>
      <c r="D111" s="31" t="s">
        <v>230</v>
      </c>
    </row>
    <row r="112" spans="1:4" ht="15.75">
      <c r="A112" s="28">
        <v>4</v>
      </c>
      <c r="B112" s="32" t="s">
        <v>231</v>
      </c>
      <c r="C112" s="26">
        <v>8</v>
      </c>
      <c r="D112" s="33" t="s">
        <v>232</v>
      </c>
    </row>
    <row r="114" spans="1:2">
      <c r="A114" s="34"/>
      <c r="B114" s="34"/>
    </row>
    <row r="115" spans="1:2" ht="15.75">
      <c r="A115" s="35"/>
      <c r="B115" s="35"/>
    </row>
    <row r="116" spans="1:2" ht="15.75">
      <c r="A116" s="35"/>
      <c r="B116" s="35"/>
    </row>
    <row r="117" spans="1:2" ht="15.75">
      <c r="A117" s="35"/>
      <c r="B117" s="35"/>
    </row>
    <row r="118" spans="1:2" ht="15.75">
      <c r="A118" s="35"/>
      <c r="B118" s="35"/>
    </row>
  </sheetData>
  <mergeCells count="3">
    <mergeCell ref="I1:J1"/>
    <mergeCell ref="A74:B74"/>
    <mergeCell ref="A107:B107"/>
  </mergeCells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</hyperlinks>
  <pageMargins left="0.511811024" right="0.511811024" top="0.78740157499999996" bottom="0.78740157499999996" header="0.31496062000000002" footer="0.31496062000000002"/>
  <drawing r:id="rId7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workbookViewId="0"/>
  </sheetViews>
  <sheetFormatPr defaultColWidth="14.42578125" defaultRowHeight="15" customHeight="1"/>
  <cols>
    <col min="1" max="1" width="45.28515625" customWidth="1"/>
    <col min="2" max="2" width="83.42578125" customWidth="1"/>
    <col min="3" max="3" width="11.140625" customWidth="1"/>
    <col min="4" max="4" width="155.85546875" customWidth="1"/>
    <col min="5" max="5" width="20.5703125" customWidth="1"/>
    <col min="6" max="10" width="8.7109375" customWidth="1"/>
    <col min="11" max="11" width="18" customWidth="1"/>
    <col min="12" max="12" width="19" customWidth="1"/>
    <col min="13" max="26" width="8.7109375" customWidth="1"/>
  </cols>
  <sheetData>
    <row r="1" spans="1:12" ht="15.75">
      <c r="A1" s="36" t="s">
        <v>233</v>
      </c>
      <c r="B1" s="36" t="s">
        <v>234</v>
      </c>
      <c r="C1" s="36" t="s">
        <v>235</v>
      </c>
      <c r="D1" s="37" t="s">
        <v>3</v>
      </c>
      <c r="E1" s="37" t="s">
        <v>4</v>
      </c>
    </row>
    <row r="2" spans="1:12" ht="17.25">
      <c r="A2" s="38" t="s">
        <v>236</v>
      </c>
      <c r="B2" s="38" t="s">
        <v>237</v>
      </c>
      <c r="C2" s="39">
        <v>2022</v>
      </c>
      <c r="D2" s="40" t="s">
        <v>238</v>
      </c>
      <c r="E2" s="41" t="s">
        <v>9</v>
      </c>
      <c r="K2" s="85"/>
      <c r="L2" s="86"/>
    </row>
    <row r="3" spans="1:12" ht="15.75">
      <c r="A3" s="38" t="s">
        <v>239</v>
      </c>
      <c r="B3" s="38" t="s">
        <v>240</v>
      </c>
      <c r="C3" s="42">
        <v>2022</v>
      </c>
      <c r="D3" s="40" t="s">
        <v>241</v>
      </c>
      <c r="E3" s="41" t="s">
        <v>9</v>
      </c>
      <c r="K3" s="87" t="s">
        <v>5</v>
      </c>
      <c r="L3" s="83"/>
    </row>
    <row r="4" spans="1:12" ht="17.25">
      <c r="A4" s="38" t="s">
        <v>242</v>
      </c>
      <c r="B4" s="38" t="s">
        <v>243</v>
      </c>
      <c r="C4" s="43">
        <v>2021</v>
      </c>
      <c r="D4" s="40" t="s">
        <v>244</v>
      </c>
      <c r="E4" s="41" t="s">
        <v>21</v>
      </c>
      <c r="K4" s="44" t="s">
        <v>4</v>
      </c>
      <c r="L4" s="44" t="s">
        <v>10</v>
      </c>
    </row>
    <row r="5" spans="1:12" ht="17.25">
      <c r="A5" s="38" t="s">
        <v>245</v>
      </c>
      <c r="B5" s="38" t="s">
        <v>246</v>
      </c>
      <c r="C5" s="42">
        <v>2021</v>
      </c>
      <c r="D5" s="40" t="s">
        <v>247</v>
      </c>
      <c r="E5" s="41" t="s">
        <v>9</v>
      </c>
      <c r="K5" s="45" t="s">
        <v>14</v>
      </c>
      <c r="L5" s="45">
        <f>COUNTIF(E2:E40,"Espanhol")</f>
        <v>0</v>
      </c>
    </row>
    <row r="6" spans="1:12" ht="17.25">
      <c r="A6" s="38" t="s">
        <v>248</v>
      </c>
      <c r="B6" s="38" t="s">
        <v>249</v>
      </c>
      <c r="C6" s="43">
        <v>2020</v>
      </c>
      <c r="D6" s="40" t="s">
        <v>250</v>
      </c>
      <c r="E6" s="41" t="s">
        <v>21</v>
      </c>
      <c r="K6" s="45" t="s">
        <v>9</v>
      </c>
      <c r="L6" s="45">
        <f>COUNTIF(E2:E40,"Inglês")</f>
        <v>30</v>
      </c>
    </row>
    <row r="7" spans="1:12" ht="17.25">
      <c r="A7" s="38" t="s">
        <v>251</v>
      </c>
      <c r="B7" s="38" t="s">
        <v>252</v>
      </c>
      <c r="C7" s="42">
        <v>2020</v>
      </c>
      <c r="D7" s="40" t="s">
        <v>253</v>
      </c>
      <c r="E7" s="41" t="s">
        <v>9</v>
      </c>
      <c r="K7" s="45" t="s">
        <v>21</v>
      </c>
      <c r="L7" s="45">
        <f>COUNTIF(E2:E40,"Português")</f>
        <v>9</v>
      </c>
    </row>
    <row r="8" spans="1:12">
      <c r="A8" s="38" t="s">
        <v>254</v>
      </c>
      <c r="B8" s="38" t="s">
        <v>255</v>
      </c>
      <c r="C8" s="46">
        <v>2020</v>
      </c>
      <c r="D8" s="40" t="s">
        <v>256</v>
      </c>
      <c r="E8" s="41" t="s">
        <v>9</v>
      </c>
    </row>
    <row r="9" spans="1:12">
      <c r="A9" s="38" t="s">
        <v>257</v>
      </c>
      <c r="B9" s="38" t="s">
        <v>258</v>
      </c>
      <c r="C9" s="42">
        <v>2020</v>
      </c>
      <c r="D9" s="40" t="s">
        <v>259</v>
      </c>
      <c r="E9" s="41" t="s">
        <v>9</v>
      </c>
    </row>
    <row r="10" spans="1:12">
      <c r="A10" s="38" t="s">
        <v>260</v>
      </c>
      <c r="B10" s="38" t="s">
        <v>261</v>
      </c>
      <c r="C10" s="42">
        <v>2020</v>
      </c>
      <c r="D10" s="40" t="s">
        <v>262</v>
      </c>
      <c r="E10" s="41" t="s">
        <v>9</v>
      </c>
    </row>
    <row r="11" spans="1:12">
      <c r="A11" s="38" t="s">
        <v>263</v>
      </c>
      <c r="B11" s="38" t="s">
        <v>264</v>
      </c>
      <c r="C11" s="42">
        <v>2019</v>
      </c>
      <c r="D11" s="40" t="s">
        <v>265</v>
      </c>
      <c r="E11" s="41" t="s">
        <v>9</v>
      </c>
    </row>
    <row r="12" spans="1:12">
      <c r="A12" s="38" t="s">
        <v>266</v>
      </c>
      <c r="B12" s="38" t="s">
        <v>267</v>
      </c>
      <c r="C12" s="43">
        <v>2019</v>
      </c>
      <c r="D12" s="40" t="s">
        <v>268</v>
      </c>
      <c r="E12" s="41" t="s">
        <v>9</v>
      </c>
    </row>
    <row r="13" spans="1:12">
      <c r="A13" s="38" t="s">
        <v>269</v>
      </c>
      <c r="B13" s="38" t="s">
        <v>270</v>
      </c>
      <c r="C13" s="42">
        <v>2019</v>
      </c>
      <c r="D13" s="40" t="s">
        <v>271</v>
      </c>
      <c r="E13" s="41" t="s">
        <v>9</v>
      </c>
    </row>
    <row r="14" spans="1:12">
      <c r="A14" s="38" t="s">
        <v>272</v>
      </c>
      <c r="B14" s="38" t="s">
        <v>273</v>
      </c>
      <c r="C14" s="43">
        <v>2019</v>
      </c>
      <c r="D14" s="40" t="s">
        <v>274</v>
      </c>
      <c r="E14" s="41" t="s">
        <v>9</v>
      </c>
    </row>
    <row r="15" spans="1:12">
      <c r="A15" s="38" t="s">
        <v>275</v>
      </c>
      <c r="B15" s="38" t="s">
        <v>276</v>
      </c>
      <c r="C15" s="42">
        <v>2018</v>
      </c>
      <c r="D15" s="40" t="s">
        <v>277</v>
      </c>
      <c r="E15" s="41" t="s">
        <v>9</v>
      </c>
    </row>
    <row r="16" spans="1:12">
      <c r="A16" s="38" t="s">
        <v>278</v>
      </c>
      <c r="B16" s="38" t="s">
        <v>279</v>
      </c>
      <c r="C16" s="42">
        <v>2018</v>
      </c>
      <c r="D16" s="40" t="s">
        <v>280</v>
      </c>
      <c r="E16" s="41" t="s">
        <v>9</v>
      </c>
    </row>
    <row r="17" spans="1:5">
      <c r="A17" s="38" t="s">
        <v>281</v>
      </c>
      <c r="B17" s="38" t="s">
        <v>282</v>
      </c>
      <c r="C17" s="46">
        <v>2018</v>
      </c>
      <c r="D17" s="40" t="s">
        <v>283</v>
      </c>
      <c r="E17" s="41" t="s">
        <v>9</v>
      </c>
    </row>
    <row r="18" spans="1:5">
      <c r="A18" s="38" t="s">
        <v>284</v>
      </c>
      <c r="B18" s="38" t="s">
        <v>121</v>
      </c>
      <c r="C18" s="42">
        <v>2018</v>
      </c>
      <c r="D18" s="40" t="s">
        <v>285</v>
      </c>
      <c r="E18" s="41" t="s">
        <v>9</v>
      </c>
    </row>
    <row r="19" spans="1:5">
      <c r="A19" s="38" t="s">
        <v>286</v>
      </c>
      <c r="B19" s="38" t="s">
        <v>287</v>
      </c>
      <c r="C19" s="42">
        <v>2016</v>
      </c>
      <c r="D19" s="40" t="s">
        <v>288</v>
      </c>
      <c r="E19" s="41" t="s">
        <v>21</v>
      </c>
    </row>
    <row r="20" spans="1:5">
      <c r="A20" s="38" t="s">
        <v>289</v>
      </c>
      <c r="B20" s="38" t="s">
        <v>290</v>
      </c>
      <c r="C20" s="47">
        <v>2016</v>
      </c>
      <c r="D20" s="40" t="s">
        <v>291</v>
      </c>
      <c r="E20" s="41" t="s">
        <v>21</v>
      </c>
    </row>
    <row r="21" spans="1:5" ht="15.75" customHeight="1">
      <c r="A21" s="38" t="s">
        <v>292</v>
      </c>
      <c r="B21" s="38" t="s">
        <v>293</v>
      </c>
      <c r="C21" s="42">
        <v>2015</v>
      </c>
      <c r="D21" s="40" t="s">
        <v>294</v>
      </c>
      <c r="E21" s="41" t="s">
        <v>21</v>
      </c>
    </row>
    <row r="22" spans="1:5" ht="15.75" customHeight="1">
      <c r="A22" s="38" t="s">
        <v>295</v>
      </c>
      <c r="B22" s="38" t="s">
        <v>296</v>
      </c>
      <c r="C22" s="47">
        <v>2015</v>
      </c>
      <c r="D22" s="40" t="s">
        <v>297</v>
      </c>
      <c r="E22" s="41" t="s">
        <v>21</v>
      </c>
    </row>
    <row r="23" spans="1:5" ht="15.75" customHeight="1">
      <c r="A23" s="38" t="s">
        <v>298</v>
      </c>
      <c r="B23" s="38" t="s">
        <v>299</v>
      </c>
      <c r="C23" s="42">
        <v>2015</v>
      </c>
      <c r="D23" s="40" t="s">
        <v>300</v>
      </c>
      <c r="E23" s="41" t="s">
        <v>9</v>
      </c>
    </row>
    <row r="24" spans="1:5" ht="15.75" customHeight="1">
      <c r="A24" s="38" t="s">
        <v>301</v>
      </c>
      <c r="B24" s="38" t="s">
        <v>302</v>
      </c>
      <c r="C24" s="42">
        <v>2014</v>
      </c>
      <c r="D24" s="40" t="s">
        <v>303</v>
      </c>
      <c r="E24" s="41" t="s">
        <v>21</v>
      </c>
    </row>
    <row r="25" spans="1:5" ht="15.75" customHeight="1">
      <c r="A25" s="38" t="s">
        <v>304</v>
      </c>
      <c r="B25" s="38" t="s">
        <v>305</v>
      </c>
      <c r="C25" s="42">
        <v>2014</v>
      </c>
      <c r="D25" s="40" t="s">
        <v>306</v>
      </c>
      <c r="E25" s="41" t="s">
        <v>9</v>
      </c>
    </row>
    <row r="26" spans="1:5" ht="15.75" customHeight="1">
      <c r="A26" s="38" t="s">
        <v>307</v>
      </c>
      <c r="B26" s="38" t="s">
        <v>308</v>
      </c>
      <c r="C26" s="42">
        <v>2011</v>
      </c>
      <c r="D26" s="40" t="s">
        <v>309</v>
      </c>
      <c r="E26" s="41" t="s">
        <v>21</v>
      </c>
    </row>
    <row r="27" spans="1:5" ht="15.75" customHeight="1">
      <c r="A27" s="38" t="s">
        <v>310</v>
      </c>
      <c r="B27" s="38" t="s">
        <v>311</v>
      </c>
      <c r="C27" s="43">
        <v>2011</v>
      </c>
      <c r="D27" s="40" t="s">
        <v>312</v>
      </c>
      <c r="E27" s="41" t="s">
        <v>21</v>
      </c>
    </row>
    <row r="28" spans="1:5" ht="15.75" customHeight="1">
      <c r="A28" s="38" t="s">
        <v>313</v>
      </c>
      <c r="B28" s="38" t="s">
        <v>314</v>
      </c>
      <c r="C28" s="43">
        <v>2011</v>
      </c>
      <c r="D28" s="40" t="s">
        <v>315</v>
      </c>
      <c r="E28" s="41" t="s">
        <v>9</v>
      </c>
    </row>
    <row r="29" spans="1:5" ht="15.75" customHeight="1">
      <c r="A29" s="38" t="s">
        <v>316</v>
      </c>
      <c r="B29" s="38" t="s">
        <v>317</v>
      </c>
      <c r="C29" s="42">
        <v>2011</v>
      </c>
      <c r="D29" s="40" t="s">
        <v>318</v>
      </c>
      <c r="E29" s="41" t="s">
        <v>9</v>
      </c>
    </row>
    <row r="30" spans="1:5" ht="15.75" customHeight="1">
      <c r="A30" s="38" t="s">
        <v>319</v>
      </c>
      <c r="B30" s="38" t="s">
        <v>320</v>
      </c>
      <c r="C30" s="42">
        <v>2010</v>
      </c>
      <c r="D30" s="40" t="s">
        <v>321</v>
      </c>
      <c r="E30" s="41" t="s">
        <v>9</v>
      </c>
    </row>
    <row r="31" spans="1:5" ht="15.75" customHeight="1">
      <c r="A31" s="38" t="s">
        <v>322</v>
      </c>
      <c r="B31" s="38" t="s">
        <v>323</v>
      </c>
      <c r="C31" s="46">
        <v>2009</v>
      </c>
      <c r="D31" s="40" t="s">
        <v>324</v>
      </c>
      <c r="E31" s="41" t="s">
        <v>9</v>
      </c>
    </row>
    <row r="32" spans="1:5" ht="15.75" customHeight="1">
      <c r="A32" s="38" t="s">
        <v>325</v>
      </c>
      <c r="B32" s="38" t="s">
        <v>326</v>
      </c>
      <c r="C32" s="42">
        <v>2009</v>
      </c>
      <c r="D32" s="40" t="s">
        <v>327</v>
      </c>
      <c r="E32" s="41" t="s">
        <v>9</v>
      </c>
    </row>
    <row r="33" spans="1:5" ht="15.75" customHeight="1">
      <c r="A33" s="38" t="s">
        <v>328</v>
      </c>
      <c r="B33" s="38" t="s">
        <v>329</v>
      </c>
      <c r="C33" s="42">
        <v>2009</v>
      </c>
      <c r="D33" s="40" t="s">
        <v>330</v>
      </c>
      <c r="E33" s="41" t="s">
        <v>9</v>
      </c>
    </row>
    <row r="34" spans="1:5" ht="15.75" customHeight="1">
      <c r="A34" s="38" t="s">
        <v>331</v>
      </c>
      <c r="B34" s="38" t="s">
        <v>332</v>
      </c>
      <c r="C34" s="39">
        <v>2008</v>
      </c>
      <c r="D34" s="40" t="s">
        <v>333</v>
      </c>
      <c r="E34" s="41" t="s">
        <v>9</v>
      </c>
    </row>
    <row r="35" spans="1:5" ht="15.75" customHeight="1">
      <c r="A35" s="38" t="s">
        <v>334</v>
      </c>
      <c r="B35" s="38" t="s">
        <v>335</v>
      </c>
      <c r="C35" s="42">
        <v>2007</v>
      </c>
      <c r="D35" s="40" t="s">
        <v>336</v>
      </c>
      <c r="E35" s="41" t="s">
        <v>9</v>
      </c>
    </row>
    <row r="36" spans="1:5" ht="15.75" customHeight="1">
      <c r="A36" s="38" t="s">
        <v>337</v>
      </c>
      <c r="B36" s="38" t="s">
        <v>338</v>
      </c>
      <c r="C36" s="42">
        <v>2004</v>
      </c>
      <c r="D36" s="40" t="s">
        <v>339</v>
      </c>
      <c r="E36" s="41" t="s">
        <v>9</v>
      </c>
    </row>
    <row r="37" spans="1:5" ht="15.75" customHeight="1">
      <c r="A37" s="38" t="s">
        <v>340</v>
      </c>
      <c r="B37" s="38" t="s">
        <v>341</v>
      </c>
      <c r="C37" s="42">
        <v>2003</v>
      </c>
      <c r="D37" s="40" t="s">
        <v>342</v>
      </c>
      <c r="E37" s="41" t="s">
        <v>9</v>
      </c>
    </row>
    <row r="38" spans="1:5" ht="15.75" customHeight="1">
      <c r="A38" s="38" t="s">
        <v>343</v>
      </c>
      <c r="B38" s="38" t="s">
        <v>344</v>
      </c>
      <c r="C38" s="43">
        <v>1995</v>
      </c>
      <c r="D38" s="40" t="s">
        <v>345</v>
      </c>
      <c r="E38" s="41" t="s">
        <v>9</v>
      </c>
    </row>
    <row r="39" spans="1:5" ht="15.75" customHeight="1">
      <c r="A39" s="38" t="s">
        <v>346</v>
      </c>
      <c r="B39" s="38" t="s">
        <v>347</v>
      </c>
      <c r="C39" s="42">
        <v>1994</v>
      </c>
      <c r="D39" s="40" t="s">
        <v>348</v>
      </c>
      <c r="E39" s="41" t="s">
        <v>9</v>
      </c>
    </row>
    <row r="40" spans="1:5" ht="15.75" customHeight="1">
      <c r="A40" s="38" t="s">
        <v>349</v>
      </c>
      <c r="B40" s="38" t="s">
        <v>350</v>
      </c>
      <c r="C40" s="42">
        <v>1993</v>
      </c>
      <c r="D40" s="40" t="s">
        <v>351</v>
      </c>
      <c r="E40" s="41" t="s">
        <v>9</v>
      </c>
    </row>
    <row r="41" spans="1:5" ht="15.75" customHeight="1">
      <c r="C41" s="41"/>
    </row>
    <row r="42" spans="1:5" ht="15.75" customHeight="1"/>
    <row r="43" spans="1:5" ht="15.75" customHeight="1">
      <c r="A43" s="84" t="s">
        <v>220</v>
      </c>
      <c r="B43" s="83"/>
    </row>
    <row r="44" spans="1:5" ht="15.75" customHeight="1">
      <c r="A44" s="48" t="s">
        <v>352</v>
      </c>
      <c r="B44" s="48" t="s">
        <v>2</v>
      </c>
    </row>
    <row r="45" spans="1:5" ht="15.75" customHeight="1">
      <c r="A45" s="49">
        <v>0</v>
      </c>
      <c r="B45" s="49">
        <v>1992</v>
      </c>
    </row>
    <row r="46" spans="1:5" ht="15.75" customHeight="1">
      <c r="A46" s="49">
        <v>1</v>
      </c>
      <c r="B46" s="49">
        <v>1993</v>
      </c>
    </row>
    <row r="47" spans="1:5" ht="15.75" customHeight="1">
      <c r="A47" s="49">
        <v>1</v>
      </c>
      <c r="B47" s="49">
        <v>1994</v>
      </c>
    </row>
    <row r="48" spans="1:5" ht="15.75" customHeight="1">
      <c r="A48" s="49">
        <v>1</v>
      </c>
      <c r="B48" s="49">
        <v>1995</v>
      </c>
    </row>
    <row r="49" spans="1:2" ht="15.75" customHeight="1">
      <c r="A49" s="49">
        <v>0</v>
      </c>
      <c r="B49" s="49">
        <v>1996</v>
      </c>
    </row>
    <row r="50" spans="1:2" ht="15.75" customHeight="1">
      <c r="A50" s="49">
        <v>0</v>
      </c>
      <c r="B50" s="49">
        <v>1998</v>
      </c>
    </row>
    <row r="51" spans="1:2" ht="15.75" customHeight="1">
      <c r="A51" s="49">
        <v>0</v>
      </c>
      <c r="B51" s="49">
        <v>2000</v>
      </c>
    </row>
    <row r="52" spans="1:2" ht="15.75" customHeight="1">
      <c r="A52" s="49">
        <v>0</v>
      </c>
      <c r="B52" s="49">
        <v>2002</v>
      </c>
    </row>
    <row r="53" spans="1:2" ht="15.75" customHeight="1">
      <c r="A53" s="49">
        <f>COUNTIF(C2:C40,2003)</f>
        <v>1</v>
      </c>
      <c r="B53" s="49">
        <v>2003</v>
      </c>
    </row>
    <row r="54" spans="1:2" ht="15.75" customHeight="1">
      <c r="A54" s="49">
        <f>COUNTIF(C2:C40,2004)</f>
        <v>1</v>
      </c>
      <c r="B54" s="49">
        <v>2004</v>
      </c>
    </row>
    <row r="55" spans="1:2" ht="15.75" customHeight="1">
      <c r="A55" s="49">
        <f>COUNTIF(C2:C40,2005)</f>
        <v>0</v>
      </c>
      <c r="B55" s="49">
        <v>2005</v>
      </c>
    </row>
    <row r="56" spans="1:2" ht="15.75" customHeight="1">
      <c r="A56" s="49">
        <f>COUNTIF(C2:C40,2006)</f>
        <v>0</v>
      </c>
      <c r="B56" s="49">
        <v>2006</v>
      </c>
    </row>
    <row r="57" spans="1:2" ht="15.75" customHeight="1">
      <c r="A57" s="49">
        <f>COUNTIF(C2:C40,2007)</f>
        <v>1</v>
      </c>
      <c r="B57" s="49">
        <v>2007</v>
      </c>
    </row>
    <row r="58" spans="1:2" ht="15.75" customHeight="1">
      <c r="A58" s="49">
        <f>COUNTIF(C2:C40,2008)</f>
        <v>1</v>
      </c>
      <c r="B58" s="49">
        <v>2008</v>
      </c>
    </row>
    <row r="59" spans="1:2" ht="15.75" customHeight="1">
      <c r="A59" s="49">
        <f>COUNTIF(C2:C40,2009)</f>
        <v>3</v>
      </c>
      <c r="B59" s="49">
        <v>2009</v>
      </c>
    </row>
    <row r="60" spans="1:2" ht="15.75" customHeight="1">
      <c r="A60" s="49">
        <f>COUNTIF(C2:C40,2010)</f>
        <v>1</v>
      </c>
      <c r="B60" s="49">
        <v>2010</v>
      </c>
    </row>
    <row r="61" spans="1:2" ht="15.75" customHeight="1">
      <c r="A61" s="49">
        <f>COUNTIF(C2:C40,2011)</f>
        <v>4</v>
      </c>
      <c r="B61" s="49">
        <v>2011</v>
      </c>
    </row>
    <row r="62" spans="1:2" ht="15.75" customHeight="1">
      <c r="A62" s="49">
        <f>COUNTIF(C2:C40,2012)</f>
        <v>0</v>
      </c>
      <c r="B62" s="49">
        <v>2012</v>
      </c>
    </row>
    <row r="63" spans="1:2" ht="15.75" customHeight="1">
      <c r="A63" s="49">
        <f>COUNTIF(C2:C40,2013)</f>
        <v>0</v>
      </c>
      <c r="B63" s="49">
        <v>2013</v>
      </c>
    </row>
    <row r="64" spans="1:2" ht="15.75" customHeight="1">
      <c r="A64" s="49">
        <f>COUNTIF(C2:C40,2014)</f>
        <v>2</v>
      </c>
      <c r="B64" s="49">
        <v>2014</v>
      </c>
    </row>
    <row r="65" spans="1:3" ht="15.75" customHeight="1">
      <c r="A65" s="49">
        <f>COUNTIF(C2:C40,2015)</f>
        <v>3</v>
      </c>
      <c r="B65" s="49">
        <v>2015</v>
      </c>
    </row>
    <row r="66" spans="1:3" ht="15.75" customHeight="1">
      <c r="A66" s="49">
        <f>COUNTIF(C2:C40,2016)</f>
        <v>2</v>
      </c>
      <c r="B66" s="49">
        <v>2016</v>
      </c>
    </row>
    <row r="67" spans="1:3" ht="15.75" customHeight="1">
      <c r="A67" s="49">
        <f>COUNTIF(C2:C40,2017)</f>
        <v>0</v>
      </c>
      <c r="B67" s="49">
        <v>2017</v>
      </c>
    </row>
    <row r="68" spans="1:3" ht="15.75" customHeight="1">
      <c r="A68" s="49">
        <f>COUNTIF(C2:C40,2018)</f>
        <v>4</v>
      </c>
      <c r="B68" s="49">
        <v>2018</v>
      </c>
    </row>
    <row r="69" spans="1:3" ht="15.75" customHeight="1">
      <c r="A69" s="49">
        <f>COUNTIF(C2:C40,2019)</f>
        <v>4</v>
      </c>
      <c r="B69" s="49">
        <v>2019</v>
      </c>
    </row>
    <row r="70" spans="1:3" ht="15.75" customHeight="1">
      <c r="A70" s="49">
        <f>COUNTIF(C2:C40,2020)</f>
        <v>5</v>
      </c>
      <c r="B70" s="49">
        <v>2020</v>
      </c>
    </row>
    <row r="71" spans="1:3" ht="15.75" customHeight="1">
      <c r="A71" s="49">
        <f>COUNTIF(C2:C40,2021)</f>
        <v>2</v>
      </c>
      <c r="B71" s="49">
        <v>2021</v>
      </c>
    </row>
    <row r="72" spans="1:3" ht="15.75" customHeight="1">
      <c r="A72" s="49">
        <f>COUNTIF(C2:C40,2022)</f>
        <v>2</v>
      </c>
      <c r="B72" s="49">
        <v>2022</v>
      </c>
    </row>
    <row r="73" spans="1:3" ht="15.75" customHeight="1">
      <c r="A73" s="49">
        <f>COUNTIF(C2:C40,2023)</f>
        <v>0</v>
      </c>
      <c r="B73" s="49">
        <v>2023</v>
      </c>
    </row>
    <row r="74" spans="1:3" ht="15.75" customHeight="1">
      <c r="A74" s="49">
        <f>SUM(A45:A73)</f>
        <v>39</v>
      </c>
      <c r="B74" s="49"/>
    </row>
    <row r="75" spans="1:3" ht="15.75" customHeight="1"/>
    <row r="76" spans="1:3" ht="15.75" customHeight="1"/>
    <row r="77" spans="1:3" ht="15.75" customHeight="1">
      <c r="A77" s="84" t="s">
        <v>222</v>
      </c>
      <c r="B77" s="83"/>
    </row>
    <row r="78" spans="1:3" ht="15.75" customHeight="1">
      <c r="A78" s="50" t="s">
        <v>353</v>
      </c>
      <c r="B78" s="50" t="s">
        <v>221</v>
      </c>
      <c r="C78" s="51" t="s">
        <v>224</v>
      </c>
    </row>
    <row r="79" spans="1:3" ht="15.75" customHeight="1">
      <c r="A79" s="52">
        <v>1</v>
      </c>
      <c r="B79" s="53">
        <v>25</v>
      </c>
      <c r="C79" s="54" t="s">
        <v>354</v>
      </c>
    </row>
    <row r="80" spans="1:3" ht="15.75" customHeight="1">
      <c r="A80" s="55">
        <v>2</v>
      </c>
      <c r="B80" s="56">
        <v>7</v>
      </c>
      <c r="C80" s="57" t="s">
        <v>355</v>
      </c>
    </row>
    <row r="81" spans="1:3" ht="15.75" customHeight="1">
      <c r="A81" s="52">
        <v>3</v>
      </c>
      <c r="B81" s="53">
        <v>3</v>
      </c>
      <c r="C81" s="57" t="s">
        <v>356</v>
      </c>
    </row>
    <row r="82" spans="1:3" ht="15.75" customHeight="1">
      <c r="A82" s="55">
        <v>4</v>
      </c>
      <c r="B82" s="56">
        <v>4</v>
      </c>
      <c r="C82" s="57" t="s">
        <v>357</v>
      </c>
    </row>
    <row r="83" spans="1:3" ht="15.75" customHeight="1"/>
    <row r="84" spans="1:3" ht="15.75" customHeight="1"/>
    <row r="85" spans="1:3" ht="15.75" customHeight="1"/>
    <row r="86" spans="1:3" ht="15.75" customHeight="1">
      <c r="A86" s="58" t="s">
        <v>223</v>
      </c>
      <c r="B86" s="58"/>
    </row>
    <row r="87" spans="1:3" ht="15.75" customHeight="1">
      <c r="A87" s="59">
        <v>1</v>
      </c>
      <c r="B87" s="60" t="s">
        <v>358</v>
      </c>
    </row>
    <row r="88" spans="1:3" ht="15.75" customHeight="1">
      <c r="A88" s="61">
        <v>2</v>
      </c>
      <c r="B88" s="60" t="s">
        <v>359</v>
      </c>
    </row>
    <row r="89" spans="1:3" ht="15.75" customHeight="1">
      <c r="A89" s="59">
        <v>3</v>
      </c>
      <c r="B89" s="60" t="s">
        <v>360</v>
      </c>
    </row>
    <row r="90" spans="1:3" ht="15.75" customHeight="1">
      <c r="A90" s="61">
        <v>4</v>
      </c>
      <c r="B90" s="60" t="s">
        <v>361</v>
      </c>
    </row>
    <row r="91" spans="1:3" ht="15.75" customHeight="1"/>
    <row r="92" spans="1:3" ht="15.75" customHeight="1"/>
    <row r="93" spans="1:3" ht="15.75" customHeight="1"/>
    <row r="94" spans="1:3" ht="15.75" customHeight="1"/>
    <row r="95" spans="1:3" ht="15.75" customHeight="1"/>
    <row r="96" spans="1: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K2:L2"/>
    <mergeCell ref="K3:L3"/>
    <mergeCell ref="A43:B43"/>
    <mergeCell ref="A77:B77"/>
  </mergeCells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</hyperlinks>
  <pageMargins left="0.511811024" right="0.511811024" top="0.78740157499999996" bottom="0.78740157499999996" header="0" footer="0"/>
  <pageSetup paperSize="9" orientation="portrait"/>
  <drawing r:id="rId40"/>
  <tableParts count="1">
    <tablePart r:id="rId4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2578125" defaultRowHeight="15" customHeight="1"/>
  <cols>
    <col min="1" max="1" width="45.7109375" customWidth="1"/>
    <col min="2" max="2" width="90" customWidth="1"/>
    <col min="3" max="3" width="11.5703125" customWidth="1"/>
    <col min="4" max="4" width="149" customWidth="1"/>
    <col min="5" max="8" width="8.7109375" customWidth="1"/>
    <col min="9" max="9" width="11.42578125" customWidth="1"/>
    <col min="10" max="10" width="13.140625" customWidth="1"/>
    <col min="11" max="26" width="8.7109375" customWidth="1"/>
  </cols>
  <sheetData>
    <row r="1" spans="1:10" ht="18.75">
      <c r="A1" s="62" t="s">
        <v>233</v>
      </c>
      <c r="B1" s="62" t="s">
        <v>1</v>
      </c>
      <c r="C1" s="62" t="s">
        <v>2</v>
      </c>
      <c r="D1" s="62" t="s">
        <v>3</v>
      </c>
      <c r="E1" s="62" t="s">
        <v>4</v>
      </c>
    </row>
    <row r="2" spans="1:10">
      <c r="A2" s="38" t="s">
        <v>362</v>
      </c>
      <c r="B2" s="38" t="s">
        <v>363</v>
      </c>
      <c r="C2" s="63">
        <v>2021</v>
      </c>
      <c r="D2" s="40" t="s">
        <v>364</v>
      </c>
      <c r="E2" s="38" t="s">
        <v>9</v>
      </c>
    </row>
    <row r="3" spans="1:10">
      <c r="A3" s="38" t="s">
        <v>365</v>
      </c>
      <c r="B3" s="38" t="s">
        <v>366</v>
      </c>
      <c r="C3" s="63">
        <v>2021</v>
      </c>
      <c r="D3" s="40" t="s">
        <v>367</v>
      </c>
      <c r="E3" s="38" t="s">
        <v>9</v>
      </c>
    </row>
    <row r="4" spans="1:10">
      <c r="A4" s="38" t="s">
        <v>368</v>
      </c>
      <c r="B4" s="38" t="s">
        <v>369</v>
      </c>
      <c r="C4" s="64">
        <v>2020</v>
      </c>
      <c r="D4" s="40" t="s">
        <v>370</v>
      </c>
      <c r="E4" s="38" t="s">
        <v>9</v>
      </c>
    </row>
    <row r="5" spans="1:10">
      <c r="A5" s="38" t="s">
        <v>371</v>
      </c>
      <c r="B5" s="38" t="s">
        <v>372</v>
      </c>
      <c r="C5" s="63">
        <v>2019</v>
      </c>
      <c r="D5" s="40" t="s">
        <v>373</v>
      </c>
      <c r="E5" s="38" t="s">
        <v>9</v>
      </c>
    </row>
    <row r="6" spans="1:10">
      <c r="A6" s="38" t="s">
        <v>99</v>
      </c>
      <c r="B6" s="38" t="s">
        <v>100</v>
      </c>
      <c r="C6" s="64">
        <v>2019</v>
      </c>
      <c r="D6" s="40" t="s">
        <v>374</v>
      </c>
      <c r="E6" s="38" t="s">
        <v>9</v>
      </c>
      <c r="I6" s="88" t="s">
        <v>5</v>
      </c>
      <c r="J6" s="83"/>
    </row>
    <row r="7" spans="1:10">
      <c r="A7" s="38" t="s">
        <v>375</v>
      </c>
      <c r="B7" s="38" t="s">
        <v>376</v>
      </c>
      <c r="C7" s="65">
        <v>2018</v>
      </c>
      <c r="D7" s="40" t="s">
        <v>377</v>
      </c>
      <c r="E7" s="38" t="s">
        <v>9</v>
      </c>
      <c r="I7" s="66" t="s">
        <v>4</v>
      </c>
      <c r="J7" s="66" t="s">
        <v>10</v>
      </c>
    </row>
    <row r="8" spans="1:10">
      <c r="A8" s="38" t="s">
        <v>378</v>
      </c>
      <c r="B8" s="38" t="s">
        <v>379</v>
      </c>
      <c r="C8" s="64">
        <v>2018</v>
      </c>
      <c r="D8" s="40" t="s">
        <v>380</v>
      </c>
      <c r="E8" s="38" t="s">
        <v>9</v>
      </c>
      <c r="I8" s="67" t="s">
        <v>14</v>
      </c>
      <c r="J8" s="67">
        <v>0</v>
      </c>
    </row>
    <row r="9" spans="1:10">
      <c r="A9" s="38" t="s">
        <v>381</v>
      </c>
      <c r="B9" s="38" t="s">
        <v>382</v>
      </c>
      <c r="C9" s="68">
        <v>2017</v>
      </c>
      <c r="D9" s="40" t="s">
        <v>383</v>
      </c>
      <c r="E9" s="38" t="s">
        <v>9</v>
      </c>
      <c r="I9" s="67" t="s">
        <v>9</v>
      </c>
      <c r="J9" s="67">
        <v>11</v>
      </c>
    </row>
    <row r="10" spans="1:10">
      <c r="A10" s="38" t="s">
        <v>289</v>
      </c>
      <c r="B10" s="38" t="s">
        <v>384</v>
      </c>
      <c r="C10" s="63">
        <v>2016</v>
      </c>
      <c r="D10" s="40" t="s">
        <v>288</v>
      </c>
      <c r="E10" s="38" t="s">
        <v>385</v>
      </c>
      <c r="I10" s="67" t="s">
        <v>21</v>
      </c>
      <c r="J10" s="67">
        <v>1</v>
      </c>
    </row>
    <row r="11" spans="1:10">
      <c r="A11" s="38" t="s">
        <v>386</v>
      </c>
      <c r="B11" s="38" t="s">
        <v>387</v>
      </c>
      <c r="C11" s="68">
        <v>2014</v>
      </c>
      <c r="D11" s="40" t="s">
        <v>388</v>
      </c>
      <c r="E11" s="38" t="s">
        <v>9</v>
      </c>
    </row>
    <row r="12" spans="1:10">
      <c r="A12" s="38" t="s">
        <v>389</v>
      </c>
      <c r="B12" s="38" t="s">
        <v>390</v>
      </c>
      <c r="C12" s="68">
        <v>2013</v>
      </c>
      <c r="D12" s="40" t="s">
        <v>391</v>
      </c>
      <c r="E12" s="38" t="s">
        <v>9</v>
      </c>
    </row>
    <row r="13" spans="1:10">
      <c r="A13" s="38" t="s">
        <v>392</v>
      </c>
      <c r="B13" s="38" t="s">
        <v>393</v>
      </c>
      <c r="C13" s="65">
        <v>1998</v>
      </c>
      <c r="D13" s="40" t="s">
        <v>394</v>
      </c>
      <c r="E13" s="38" t="s">
        <v>9</v>
      </c>
    </row>
    <row r="14" spans="1:10">
      <c r="C14" s="41"/>
    </row>
    <row r="15" spans="1:10" ht="18.75">
      <c r="A15" s="84" t="s">
        <v>220</v>
      </c>
      <c r="B15" s="83"/>
      <c r="C15" s="41"/>
    </row>
    <row r="16" spans="1:10">
      <c r="A16" s="69" t="s">
        <v>352</v>
      </c>
      <c r="B16" s="69" t="s">
        <v>2</v>
      </c>
      <c r="C16" s="41"/>
    </row>
    <row r="17" spans="1:2">
      <c r="A17" s="70">
        <v>1</v>
      </c>
      <c r="B17" s="70">
        <v>1998</v>
      </c>
    </row>
    <row r="18" spans="1:2">
      <c r="A18" s="70">
        <v>0</v>
      </c>
      <c r="B18" s="70">
        <v>2000</v>
      </c>
    </row>
    <row r="19" spans="1:2">
      <c r="A19" s="70">
        <v>0</v>
      </c>
      <c r="B19" s="70">
        <v>2002</v>
      </c>
    </row>
    <row r="20" spans="1:2">
      <c r="A20" s="70">
        <v>0</v>
      </c>
      <c r="B20" s="70">
        <v>2004</v>
      </c>
    </row>
    <row r="21" spans="1:2" ht="15.75" customHeight="1">
      <c r="A21" s="70">
        <v>0</v>
      </c>
      <c r="B21" s="70">
        <v>2005</v>
      </c>
    </row>
    <row r="22" spans="1:2" ht="15.75" customHeight="1">
      <c r="A22" s="70">
        <v>0</v>
      </c>
      <c r="B22" s="70">
        <v>2006</v>
      </c>
    </row>
    <row r="23" spans="1:2" ht="15.75" customHeight="1">
      <c r="A23" s="70">
        <v>0</v>
      </c>
      <c r="B23" s="70">
        <v>2008</v>
      </c>
    </row>
    <row r="24" spans="1:2" ht="15.75" customHeight="1">
      <c r="A24" s="70">
        <f>COUNTIF(C2:C13,2010)</f>
        <v>0</v>
      </c>
      <c r="B24" s="70">
        <v>2010</v>
      </c>
    </row>
    <row r="25" spans="1:2" ht="15.75" customHeight="1">
      <c r="A25" s="70">
        <f>COUNTIF(C2:C13,2012)</f>
        <v>0</v>
      </c>
      <c r="B25" s="70">
        <v>2012</v>
      </c>
    </row>
    <row r="26" spans="1:2" ht="15.75" customHeight="1">
      <c r="A26" s="70">
        <f>COUNTIF(C2:C13,2013)</f>
        <v>1</v>
      </c>
      <c r="B26" s="70">
        <v>2013</v>
      </c>
    </row>
    <row r="27" spans="1:2" ht="15.75" customHeight="1">
      <c r="A27" s="70">
        <f>COUNTIF(C2:C13,2014)</f>
        <v>1</v>
      </c>
      <c r="B27" s="70">
        <v>2014</v>
      </c>
    </row>
    <row r="28" spans="1:2" ht="15.75" customHeight="1">
      <c r="A28" s="70">
        <f>COUNTIF(C2:C13,2015)</f>
        <v>0</v>
      </c>
      <c r="B28" s="70">
        <v>2015</v>
      </c>
    </row>
    <row r="29" spans="1:2" ht="15.75" customHeight="1">
      <c r="A29" s="70">
        <f>COUNTIF(C2:C13,2016)</f>
        <v>1</v>
      </c>
      <c r="B29" s="70">
        <v>2016</v>
      </c>
    </row>
    <row r="30" spans="1:2" ht="15.75" customHeight="1">
      <c r="A30" s="70">
        <f>COUNTIF(C2:C13,2017)</f>
        <v>1</v>
      </c>
      <c r="B30" s="70">
        <v>2017</v>
      </c>
    </row>
    <row r="31" spans="1:2" ht="15.75" customHeight="1">
      <c r="A31" s="70">
        <f>COUNTIF(C2:C13,2018)</f>
        <v>2</v>
      </c>
      <c r="B31" s="70">
        <v>2018</v>
      </c>
    </row>
    <row r="32" spans="1:2" ht="15.75" customHeight="1">
      <c r="A32" s="70">
        <f>COUNTIF(C2:C13,2019)</f>
        <v>2</v>
      </c>
      <c r="B32" s="70">
        <v>2019</v>
      </c>
    </row>
    <row r="33" spans="1:2" ht="15.75" customHeight="1">
      <c r="A33" s="70">
        <f>COUNTIF(C2:C13,2020)</f>
        <v>1</v>
      </c>
      <c r="B33" s="70">
        <v>2020</v>
      </c>
    </row>
    <row r="34" spans="1:2" ht="15.75" customHeight="1">
      <c r="A34" s="70">
        <f>COUNTIF(C2:C13,2021)</f>
        <v>2</v>
      </c>
      <c r="B34" s="70">
        <v>2021</v>
      </c>
    </row>
    <row r="35" spans="1:2" ht="15.75" customHeight="1">
      <c r="A35" s="70">
        <f>COUNTIF(C2:C13,2023)</f>
        <v>0</v>
      </c>
      <c r="B35" s="70">
        <v>2022</v>
      </c>
    </row>
    <row r="36" spans="1:2" ht="15.75" customHeight="1">
      <c r="A36" s="70">
        <f>COUNTIF(C2:C13,2023)</f>
        <v>0</v>
      </c>
      <c r="B36" s="70">
        <v>2023</v>
      </c>
    </row>
    <row r="37" spans="1:2" ht="15.75" customHeight="1">
      <c r="A37" s="70">
        <f>SUM(A17:A36)</f>
        <v>12</v>
      </c>
      <c r="B37" s="70"/>
    </row>
    <row r="38" spans="1:2" ht="15.75" customHeight="1"/>
    <row r="39" spans="1:2" ht="15.75" customHeight="1"/>
    <row r="40" spans="1:2" ht="15.75" customHeight="1"/>
    <row r="41" spans="1:2" ht="15.75" customHeight="1">
      <c r="A41" s="55" t="s">
        <v>353</v>
      </c>
      <c r="B41" s="55" t="s">
        <v>221</v>
      </c>
    </row>
    <row r="42" spans="1:2" ht="15.75" customHeight="1">
      <c r="A42" s="53">
        <v>1</v>
      </c>
      <c r="B42" s="53">
        <v>2</v>
      </c>
    </row>
    <row r="43" spans="1:2" ht="15.75" customHeight="1">
      <c r="A43" s="56">
        <v>2</v>
      </c>
      <c r="B43" s="56">
        <v>4</v>
      </c>
    </row>
    <row r="44" spans="1:2" ht="15.75" customHeight="1">
      <c r="A44" s="53">
        <v>3</v>
      </c>
      <c r="B44" s="53">
        <v>3</v>
      </c>
    </row>
    <row r="45" spans="1:2" ht="15.75" customHeight="1">
      <c r="A45" s="56">
        <v>4</v>
      </c>
      <c r="B45" s="56">
        <v>3</v>
      </c>
    </row>
    <row r="46" spans="1:2" ht="15.75" customHeight="1"/>
    <row r="47" spans="1:2" ht="15.75" customHeight="1"/>
    <row r="48" spans="1:2" ht="15.75" customHeight="1"/>
    <row r="49" spans="1:3" ht="15.75" customHeight="1">
      <c r="A49" s="84" t="s">
        <v>222</v>
      </c>
      <c r="B49" s="83"/>
    </row>
    <row r="50" spans="1:3" ht="15.75" customHeight="1">
      <c r="A50" s="20" t="s">
        <v>223</v>
      </c>
      <c r="B50" s="21"/>
      <c r="C50" s="71"/>
    </row>
    <row r="51" spans="1:3" ht="15.75" customHeight="1">
      <c r="A51" s="24">
        <v>1</v>
      </c>
      <c r="B51" s="72" t="s">
        <v>225</v>
      </c>
      <c r="C51" s="73" t="s">
        <v>354</v>
      </c>
    </row>
    <row r="52" spans="1:3" ht="15.75" customHeight="1">
      <c r="A52" s="28">
        <v>2</v>
      </c>
      <c r="B52" s="72" t="s">
        <v>227</v>
      </c>
      <c r="C52" s="74" t="s">
        <v>232</v>
      </c>
    </row>
    <row r="53" spans="1:3" ht="15.75" customHeight="1">
      <c r="A53" s="24">
        <v>3</v>
      </c>
      <c r="B53" s="72" t="s">
        <v>229</v>
      </c>
      <c r="C53" s="75" t="s">
        <v>230</v>
      </c>
    </row>
    <row r="54" spans="1:3" ht="15.75" customHeight="1">
      <c r="A54" s="28">
        <v>4</v>
      </c>
      <c r="B54" s="72" t="s">
        <v>231</v>
      </c>
      <c r="C54" s="76" t="s">
        <v>228</v>
      </c>
    </row>
    <row r="55" spans="1:3" ht="15.75" customHeight="1"/>
    <row r="56" spans="1:3" ht="15.75" customHeight="1">
      <c r="A56" s="77"/>
      <c r="B56" s="77"/>
    </row>
    <row r="57" spans="1:3" ht="15.75" customHeight="1">
      <c r="A57" s="78"/>
      <c r="B57" s="79"/>
      <c r="C57" s="80"/>
    </row>
    <row r="58" spans="1:3" ht="15.75" customHeight="1">
      <c r="A58" s="81"/>
      <c r="B58" s="79"/>
      <c r="C58" s="80"/>
    </row>
    <row r="59" spans="1:3" ht="15.75" customHeight="1">
      <c r="A59" s="78"/>
      <c r="B59" s="79"/>
      <c r="C59" s="80"/>
    </row>
    <row r="60" spans="1:3" ht="15.75" customHeight="1">
      <c r="A60" s="81"/>
      <c r="B60" s="79"/>
      <c r="C60" s="80"/>
    </row>
    <row r="61" spans="1:3" ht="15.75" customHeight="1"/>
    <row r="62" spans="1:3" ht="15.75" customHeight="1"/>
    <row r="63" spans="1:3" ht="15.75" customHeight="1"/>
    <row r="64" spans="1: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I6:J6"/>
    <mergeCell ref="A15:B15"/>
    <mergeCell ref="A49:B49"/>
  </mergeCells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</hyperlinks>
  <pageMargins left="0.511811024" right="0.511811024" top="0.78740157499999996" bottom="0.78740157499999996" header="0" footer="0"/>
  <pageSetup paperSize="9" orientation="portrait"/>
  <drawing r:id="rId13"/>
  <tableParts count="1">
    <tablePart r:id="rId1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arte e matemática (71 artigos)</vt:lpstr>
      <vt:lpstr>arte e educação matemática (39 </vt:lpstr>
      <vt:lpstr>arte-educação e matemática (12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Users</cp:lastModifiedBy>
  <dcterms:created xsi:type="dcterms:W3CDTF">2026-01-21T18:25:18Z</dcterms:created>
  <dcterms:modified xsi:type="dcterms:W3CDTF">2026-01-21T18:25:18Z</dcterms:modified>
</cp:coreProperties>
</file>