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339" documentId="109_{7928D144-5426-487B-BBA6-6A5FB13A5698}" xr6:coauthVersionLast="47" xr6:coauthVersionMax="47" xr10:uidLastSave="{462FA9E6-9E45-4170-8E6A-C755D079682D}"/>
  <bookViews>
    <workbookView xWindow="14295" yWindow="0" windowWidth="14610" windowHeight="15585" xr2:uid="{E5C365E1-2D4C-41AC-A5C4-85DF0583BF3D}"/>
  </bookViews>
  <sheets>
    <sheet name="Resumo" sheetId="7" r:id="rId1"/>
    <sheet name="Ambiente" sheetId="1" r:id="rId2"/>
    <sheet name="100C" sheetId="2" r:id="rId3"/>
    <sheet name="200C" sheetId="3" r:id="rId4"/>
    <sheet name="300C" sheetId="6" r:id="rId5"/>
    <sheet name="400C" sheetId="8" r:id="rId6"/>
    <sheet name="500C" sheetId="10" r:id="rId7"/>
    <sheet name="600C" sheetId="11" r:id="rId8"/>
    <sheet name="700C" sheetId="12" r:id="rId9"/>
    <sheet name="800C" sheetId="1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8" l="1"/>
  <c r="G14" i="1"/>
  <c r="D14" i="1"/>
  <c r="H14" i="1" s="1"/>
  <c r="G13" i="1"/>
  <c r="D13" i="1"/>
  <c r="H13" i="1" s="1"/>
  <c r="H12" i="1"/>
  <c r="G11" i="1"/>
  <c r="D11" i="1"/>
  <c r="H11" i="1" s="1"/>
  <c r="G10" i="1"/>
  <c r="D10" i="1"/>
  <c r="H10" i="1" s="1"/>
  <c r="H9" i="1"/>
  <c r="G8" i="1"/>
  <c r="D8" i="1"/>
  <c r="H8" i="1" s="1"/>
  <c r="G7" i="1"/>
  <c r="D7" i="1"/>
  <c r="H7" i="1" s="1"/>
  <c r="H6" i="1"/>
  <c r="H25" i="1" l="1"/>
  <c r="I12" i="1"/>
  <c r="I6" i="1"/>
  <c r="I9" i="1"/>
  <c r="K25" i="1" s="1"/>
  <c r="G23" i="13" l="1"/>
  <c r="D23" i="13"/>
  <c r="H23" i="13" s="1"/>
  <c r="G22" i="13"/>
  <c r="D22" i="13"/>
  <c r="H22" i="13" s="1"/>
  <c r="H21" i="13"/>
  <c r="G20" i="13"/>
  <c r="D20" i="13"/>
  <c r="H20" i="13" s="1"/>
  <c r="G19" i="13"/>
  <c r="D19" i="13"/>
  <c r="H19" i="13" s="1"/>
  <c r="H18" i="13"/>
  <c r="G17" i="13"/>
  <c r="D17" i="13"/>
  <c r="H17" i="13" s="1"/>
  <c r="G16" i="13"/>
  <c r="D16" i="13"/>
  <c r="H16" i="13" s="1"/>
  <c r="H15" i="13"/>
  <c r="G14" i="13"/>
  <c r="D14" i="13"/>
  <c r="H14" i="13" s="1"/>
  <c r="G13" i="13"/>
  <c r="D13" i="13"/>
  <c r="H13" i="13" s="1"/>
  <c r="H12" i="13"/>
  <c r="G11" i="13"/>
  <c r="D11" i="13"/>
  <c r="H11" i="13" s="1"/>
  <c r="G10" i="13"/>
  <c r="D10" i="13"/>
  <c r="H10" i="13" s="1"/>
  <c r="H9" i="13"/>
  <c r="G8" i="13"/>
  <c r="D8" i="13"/>
  <c r="H8" i="13" s="1"/>
  <c r="G7" i="13"/>
  <c r="D7" i="13"/>
  <c r="H7" i="13" s="1"/>
  <c r="H6" i="13"/>
  <c r="H25" i="13" s="1"/>
  <c r="G23" i="12"/>
  <c r="D23" i="12"/>
  <c r="H23" i="12" s="1"/>
  <c r="G22" i="12"/>
  <c r="D22" i="12"/>
  <c r="H22" i="12" s="1"/>
  <c r="H21" i="12"/>
  <c r="G20" i="12"/>
  <c r="D20" i="12"/>
  <c r="H20" i="12" s="1"/>
  <c r="G19" i="12"/>
  <c r="D19" i="12"/>
  <c r="H19" i="12" s="1"/>
  <c r="H18" i="12"/>
  <c r="G17" i="12"/>
  <c r="D17" i="12"/>
  <c r="H17" i="12" s="1"/>
  <c r="G16" i="12"/>
  <c r="D16" i="12"/>
  <c r="H16" i="12" s="1"/>
  <c r="H15" i="12"/>
  <c r="G14" i="12"/>
  <c r="D14" i="12"/>
  <c r="H14" i="12" s="1"/>
  <c r="G13" i="12"/>
  <c r="D13" i="12"/>
  <c r="H13" i="12" s="1"/>
  <c r="H12" i="12"/>
  <c r="G11" i="12"/>
  <c r="D11" i="12"/>
  <c r="H11" i="12" s="1"/>
  <c r="G10" i="12"/>
  <c r="D10" i="12"/>
  <c r="H10" i="12" s="1"/>
  <c r="H9" i="12"/>
  <c r="G8" i="12"/>
  <c r="D8" i="12"/>
  <c r="H8" i="12" s="1"/>
  <c r="G7" i="12"/>
  <c r="D7" i="12"/>
  <c r="H7" i="12" s="1"/>
  <c r="H6" i="12"/>
  <c r="G23" i="11"/>
  <c r="D23" i="11"/>
  <c r="H23" i="11" s="1"/>
  <c r="G22" i="11"/>
  <c r="D22" i="11"/>
  <c r="H22" i="11" s="1"/>
  <c r="H21" i="11"/>
  <c r="G20" i="11"/>
  <c r="D20" i="11"/>
  <c r="H20" i="11" s="1"/>
  <c r="G19" i="11"/>
  <c r="D19" i="11"/>
  <c r="H19" i="11" s="1"/>
  <c r="H18" i="11"/>
  <c r="G17" i="11"/>
  <c r="D17" i="11"/>
  <c r="H17" i="11" s="1"/>
  <c r="G16" i="11"/>
  <c r="D16" i="11"/>
  <c r="H16" i="11" s="1"/>
  <c r="H15" i="11"/>
  <c r="G14" i="11"/>
  <c r="D14" i="11"/>
  <c r="H14" i="11" s="1"/>
  <c r="G13" i="11"/>
  <c r="D13" i="11"/>
  <c r="H13" i="11" s="1"/>
  <c r="H12" i="11"/>
  <c r="G11" i="11"/>
  <c r="D11" i="11"/>
  <c r="H11" i="11" s="1"/>
  <c r="G10" i="11"/>
  <c r="D10" i="11"/>
  <c r="H10" i="11" s="1"/>
  <c r="H9" i="11"/>
  <c r="G8" i="11"/>
  <c r="D8" i="11"/>
  <c r="H8" i="11" s="1"/>
  <c r="G7" i="11"/>
  <c r="D7" i="11"/>
  <c r="H7" i="11" s="1"/>
  <c r="H6" i="11"/>
  <c r="G23" i="10"/>
  <c r="D23" i="10"/>
  <c r="H23" i="10" s="1"/>
  <c r="G22" i="10"/>
  <c r="D22" i="10"/>
  <c r="H22" i="10" s="1"/>
  <c r="H21" i="10"/>
  <c r="G20" i="10"/>
  <c r="D20" i="10"/>
  <c r="H20" i="10" s="1"/>
  <c r="G19" i="10"/>
  <c r="D19" i="10"/>
  <c r="H19" i="10" s="1"/>
  <c r="H18" i="10"/>
  <c r="G17" i="10"/>
  <c r="D17" i="10"/>
  <c r="H17" i="10" s="1"/>
  <c r="G16" i="10"/>
  <c r="D16" i="10"/>
  <c r="H16" i="10" s="1"/>
  <c r="H15" i="10"/>
  <c r="G14" i="10"/>
  <c r="D14" i="10"/>
  <c r="H14" i="10" s="1"/>
  <c r="G13" i="10"/>
  <c r="D13" i="10"/>
  <c r="H13" i="10" s="1"/>
  <c r="H12" i="10"/>
  <c r="G11" i="10"/>
  <c r="D11" i="10"/>
  <c r="H11" i="10" s="1"/>
  <c r="G10" i="10"/>
  <c r="D10" i="10"/>
  <c r="H10" i="10" s="1"/>
  <c r="H9" i="10"/>
  <c r="G8" i="10"/>
  <c r="D8" i="10"/>
  <c r="H8" i="10" s="1"/>
  <c r="G7" i="10"/>
  <c r="D7" i="10"/>
  <c r="H7" i="10" s="1"/>
  <c r="H6" i="10"/>
  <c r="G23" i="8"/>
  <c r="D23" i="8"/>
  <c r="H23" i="8" s="1"/>
  <c r="G22" i="8"/>
  <c r="D22" i="8"/>
  <c r="H22" i="8" s="1"/>
  <c r="H21" i="8"/>
  <c r="G20" i="8"/>
  <c r="D20" i="8"/>
  <c r="H20" i="8" s="1"/>
  <c r="G19" i="8"/>
  <c r="D19" i="8"/>
  <c r="H19" i="8" s="1"/>
  <c r="H18" i="8"/>
  <c r="G17" i="8"/>
  <c r="D17" i="8"/>
  <c r="H17" i="8" s="1"/>
  <c r="G16" i="8"/>
  <c r="D16" i="8"/>
  <c r="H16" i="8" s="1"/>
  <c r="H15" i="8"/>
  <c r="G14" i="8"/>
  <c r="D14" i="8"/>
  <c r="H14" i="8" s="1"/>
  <c r="G13" i="8"/>
  <c r="D13" i="8"/>
  <c r="H13" i="8" s="1"/>
  <c r="H12" i="8"/>
  <c r="G11" i="8"/>
  <c r="D11" i="8"/>
  <c r="H11" i="8" s="1"/>
  <c r="G10" i="8"/>
  <c r="D10" i="8"/>
  <c r="H10" i="8" s="1"/>
  <c r="H9" i="8"/>
  <c r="G8" i="8"/>
  <c r="D8" i="8"/>
  <c r="H8" i="8" s="1"/>
  <c r="G7" i="8"/>
  <c r="D7" i="8"/>
  <c r="H7" i="8" s="1"/>
  <c r="H6" i="8"/>
  <c r="H25" i="12" l="1"/>
  <c r="H25" i="11"/>
  <c r="H25" i="10"/>
  <c r="H25" i="8"/>
  <c r="I15" i="13"/>
  <c r="I6" i="13"/>
  <c r="K25" i="13" s="1"/>
  <c r="I18" i="13"/>
  <c r="I21" i="12"/>
  <c r="I12" i="12"/>
  <c r="I9" i="12"/>
  <c r="I21" i="11"/>
  <c r="I12" i="11"/>
  <c r="I9" i="11"/>
  <c r="I9" i="13"/>
  <c r="I21" i="13"/>
  <c r="I12" i="13"/>
  <c r="I15" i="12"/>
  <c r="I6" i="12"/>
  <c r="K25" i="12" s="1"/>
  <c r="I18" i="12"/>
  <c r="I15" i="11"/>
  <c r="I6" i="11"/>
  <c r="I18" i="11"/>
  <c r="I6" i="10"/>
  <c r="I12" i="10"/>
  <c r="I18" i="10"/>
  <c r="I9" i="10"/>
  <c r="I15" i="10"/>
  <c r="I21" i="10"/>
  <c r="I9" i="8"/>
  <c r="I15" i="8"/>
  <c r="I21" i="8"/>
  <c r="I6" i="8"/>
  <c r="I12" i="8"/>
  <c r="I18" i="8"/>
  <c r="G23" i="6"/>
  <c r="D23" i="6"/>
  <c r="H23" i="6" s="1"/>
  <c r="G22" i="6"/>
  <c r="D22" i="6"/>
  <c r="H22" i="6" s="1"/>
  <c r="H21" i="6"/>
  <c r="G20" i="6"/>
  <c r="D20" i="6"/>
  <c r="H20" i="6" s="1"/>
  <c r="G19" i="6"/>
  <c r="D19" i="6"/>
  <c r="H19" i="6" s="1"/>
  <c r="H18" i="6"/>
  <c r="G17" i="6"/>
  <c r="D17" i="6"/>
  <c r="H17" i="6" s="1"/>
  <c r="G16" i="6"/>
  <c r="D16" i="6"/>
  <c r="H16" i="6" s="1"/>
  <c r="H15" i="6"/>
  <c r="G14" i="6"/>
  <c r="D14" i="6"/>
  <c r="H14" i="6" s="1"/>
  <c r="G13" i="6"/>
  <c r="D13" i="6"/>
  <c r="H13" i="6" s="1"/>
  <c r="H12" i="6"/>
  <c r="G11" i="6"/>
  <c r="D11" i="6"/>
  <c r="H11" i="6" s="1"/>
  <c r="G10" i="6"/>
  <c r="D10" i="6"/>
  <c r="H10" i="6" s="1"/>
  <c r="H9" i="6"/>
  <c r="G8" i="6"/>
  <c r="D8" i="6"/>
  <c r="H8" i="6" s="1"/>
  <c r="G7" i="6"/>
  <c r="D7" i="6"/>
  <c r="H7" i="6" s="1"/>
  <c r="H6" i="6"/>
  <c r="G23" i="3"/>
  <c r="D23" i="3"/>
  <c r="H23" i="3" s="1"/>
  <c r="G22" i="3"/>
  <c r="D22" i="3"/>
  <c r="H22" i="3" s="1"/>
  <c r="H21" i="3"/>
  <c r="G20" i="3"/>
  <c r="D20" i="3"/>
  <c r="H20" i="3" s="1"/>
  <c r="G19" i="3"/>
  <c r="D19" i="3"/>
  <c r="H19" i="3" s="1"/>
  <c r="H18" i="3"/>
  <c r="G17" i="3"/>
  <c r="D17" i="3"/>
  <c r="H17" i="3" s="1"/>
  <c r="G16" i="3"/>
  <c r="D16" i="3"/>
  <c r="H16" i="3" s="1"/>
  <c r="H15" i="3"/>
  <c r="G14" i="3"/>
  <c r="D14" i="3"/>
  <c r="H14" i="3" s="1"/>
  <c r="G13" i="3"/>
  <c r="D13" i="3"/>
  <c r="H13" i="3" s="1"/>
  <c r="H12" i="3"/>
  <c r="G11" i="3"/>
  <c r="D11" i="3"/>
  <c r="H11" i="3" s="1"/>
  <c r="G10" i="3"/>
  <c r="D10" i="3"/>
  <c r="H10" i="3" s="1"/>
  <c r="H9" i="3"/>
  <c r="G8" i="3"/>
  <c r="D8" i="3"/>
  <c r="H8" i="3" s="1"/>
  <c r="G7" i="3"/>
  <c r="D7" i="3"/>
  <c r="H7" i="3" s="1"/>
  <c r="H6" i="3"/>
  <c r="H25" i="3" l="1"/>
  <c r="K25" i="11"/>
  <c r="K25" i="10"/>
  <c r="K25" i="8"/>
  <c r="H25" i="6"/>
  <c r="L25" i="8"/>
  <c r="I21" i="6"/>
  <c r="I18" i="6"/>
  <c r="I15" i="6"/>
  <c r="I12" i="6"/>
  <c r="I9" i="6"/>
  <c r="I6" i="6"/>
  <c r="I12" i="3"/>
  <c r="I15" i="3"/>
  <c r="I6" i="3"/>
  <c r="I18" i="3"/>
  <c r="I9" i="3"/>
  <c r="I21" i="3"/>
  <c r="G23" i="2"/>
  <c r="D23" i="2"/>
  <c r="H23" i="2" s="1"/>
  <c r="G22" i="2"/>
  <c r="D22" i="2"/>
  <c r="H22" i="2" s="1"/>
  <c r="H21" i="2"/>
  <c r="G20" i="2"/>
  <c r="D20" i="2"/>
  <c r="H20" i="2" s="1"/>
  <c r="G19" i="2"/>
  <c r="D19" i="2"/>
  <c r="H19" i="2" s="1"/>
  <c r="H18" i="2"/>
  <c r="G17" i="2"/>
  <c r="D17" i="2"/>
  <c r="H17" i="2" s="1"/>
  <c r="G16" i="2"/>
  <c r="D16" i="2"/>
  <c r="H16" i="2" s="1"/>
  <c r="H15" i="2"/>
  <c r="G14" i="2"/>
  <c r="D14" i="2"/>
  <c r="H14" i="2" s="1"/>
  <c r="G13" i="2"/>
  <c r="D13" i="2"/>
  <c r="H13" i="2" s="1"/>
  <c r="H12" i="2"/>
  <c r="G11" i="2"/>
  <c r="D11" i="2"/>
  <c r="H11" i="2" s="1"/>
  <c r="G10" i="2"/>
  <c r="D10" i="2"/>
  <c r="H10" i="2" s="1"/>
  <c r="H9" i="2"/>
  <c r="G8" i="2"/>
  <c r="D8" i="2"/>
  <c r="H8" i="2" s="1"/>
  <c r="G7" i="2"/>
  <c r="D7" i="2"/>
  <c r="H7" i="2" s="1"/>
  <c r="H6" i="2"/>
  <c r="H25" i="2" s="1"/>
  <c r="K25" i="6" l="1"/>
  <c r="K25" i="3"/>
  <c r="I6" i="2"/>
  <c r="I12" i="2"/>
  <c r="I18" i="2"/>
  <c r="I9" i="2"/>
  <c r="I15" i="2"/>
  <c r="I21" i="2"/>
  <c r="G23" i="1"/>
  <c r="D23" i="1"/>
  <c r="H23" i="1" s="1"/>
  <c r="G22" i="1"/>
  <c r="D22" i="1"/>
  <c r="H22" i="1" s="1"/>
  <c r="H21" i="1"/>
  <c r="G20" i="1"/>
  <c r="D20" i="1"/>
  <c r="H20" i="1" s="1"/>
  <c r="G19" i="1"/>
  <c r="D19" i="1"/>
  <c r="H19" i="1" s="1"/>
  <c r="H18" i="1"/>
  <c r="G17" i="1"/>
  <c r="D17" i="1"/>
  <c r="H17" i="1" s="1"/>
  <c r="G16" i="1"/>
  <c r="D16" i="1"/>
  <c r="H16" i="1" s="1"/>
  <c r="H15" i="1"/>
  <c r="K25" i="2" l="1"/>
  <c r="I15" i="1"/>
  <c r="I21" i="1"/>
  <c r="I18" i="1"/>
  <c r="E7" i="7" l="1"/>
  <c r="E6" i="7"/>
  <c r="E5" i="7"/>
  <c r="E3" i="7"/>
  <c r="E9" i="7"/>
  <c r="E10" i="7"/>
  <c r="E8" i="7"/>
  <c r="E11" i="7"/>
  <c r="D5" i="7"/>
  <c r="D7" i="7"/>
  <c r="D6" i="7"/>
  <c r="D3" i="7"/>
  <c r="D11" i="7"/>
  <c r="D8" i="7"/>
  <c r="D9" i="7"/>
  <c r="D10" i="7"/>
  <c r="D4" i="7"/>
  <c r="E4" i="7"/>
</calcChain>
</file>

<file path=xl/sharedStrings.xml><?xml version="1.0" encoding="utf-8"?>
<sst xmlns="http://schemas.openxmlformats.org/spreadsheetml/2006/main" count="382" uniqueCount="30">
  <si>
    <t>Força (ton)</t>
  </si>
  <si>
    <t>Máxima:</t>
  </si>
  <si>
    <t>Desloc_1 (mm)</t>
  </si>
  <si>
    <t>Desloc_2 (mm)</t>
  </si>
  <si>
    <t>Deformação (mm/mm)</t>
  </si>
  <si>
    <t>Tensão (MPa)</t>
  </si>
  <si>
    <t>E</t>
  </si>
  <si>
    <t>E         (MPa)</t>
  </si>
  <si>
    <t>A</t>
  </si>
  <si>
    <t>B</t>
  </si>
  <si>
    <t>C</t>
  </si>
  <si>
    <t>D</t>
  </si>
  <si>
    <t>F</t>
  </si>
  <si>
    <t>-</t>
  </si>
  <si>
    <t>Data:</t>
  </si>
  <si>
    <t>Umidade do ar:</t>
  </si>
  <si>
    <r>
      <t>f</t>
    </r>
    <r>
      <rPr>
        <b/>
        <vertAlign val="subscript"/>
        <sz val="12"/>
        <color theme="1"/>
        <rFont val="Times New Roman"/>
        <family val="1"/>
      </rPr>
      <t>bm</t>
    </r>
  </si>
  <si>
    <t>Temp. Ambiente:</t>
  </si>
  <si>
    <t>Temperatura</t>
  </si>
  <si>
    <r>
      <t>f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/f</t>
    </r>
    <r>
      <rPr>
        <vertAlign val="subscript"/>
        <sz val="11"/>
        <color theme="1"/>
        <rFont val="Times New Roman"/>
        <family val="1"/>
      </rPr>
      <t>b'</t>
    </r>
  </si>
  <si>
    <r>
      <t>E</t>
    </r>
    <r>
      <rPr>
        <vertAlign val="subscript"/>
        <sz val="11"/>
        <color theme="1"/>
        <rFont val="Times New Roman"/>
        <family val="1"/>
      </rPr>
      <t>b</t>
    </r>
    <r>
      <rPr>
        <sz val="11"/>
        <color theme="1"/>
        <rFont val="Times New Roman"/>
        <family val="1"/>
      </rPr>
      <t>/E</t>
    </r>
    <r>
      <rPr>
        <vertAlign val="subscript"/>
        <sz val="11"/>
        <color theme="1"/>
        <rFont val="Times New Roman"/>
        <family val="1"/>
      </rPr>
      <t>b'</t>
    </r>
  </si>
  <si>
    <t>Ambiente</t>
  </si>
  <si>
    <t>Temperatura:</t>
  </si>
  <si>
    <r>
      <t>29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</si>
  <si>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</si>
  <si>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25,5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</si>
  <si>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25,7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</si>
  <si>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24,8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</si>
  <si>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24,4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</si>
  <si>
    <r>
      <t>24,7</t>
    </r>
    <r>
      <rPr>
        <vertAlign val="superscript"/>
        <sz val="12"/>
        <color theme="1"/>
        <rFont val="Times New Roman"/>
        <family val="1"/>
      </rPr>
      <t>o</t>
    </r>
    <r>
      <rPr>
        <sz val="12"/>
        <color theme="1"/>
        <rFont val="Times New Roman"/>
        <family val="1"/>
      </rPr>
      <t>C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</si>
</sst>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0"/>
    <numFmt numFmtId="165" formatCode="_-* #,##0_-;\-* #,##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sz val="12"/>
      <color theme="2" tint="-0.499984740745262"/>
      <name val="Times New Roman"/>
      <family val="1"/>
    </font>
    <font>
      <sz val="11"/>
      <color theme="1"/>
      <name val="Times New Roman"/>
      <family val="1"/>
    </font>
    <font>
      <vertAlign val="subscript"/>
      <sz val="11"/>
      <color theme="1"/>
      <name val="Times New Roman"/>
      <family val="1"/>
    </font>
    <font>
      <sz val="12"/>
      <color theme="0" tint="-0.499984740745262"/>
      <name val="Times New Roman"/>
      <family val="1"/>
    </font>
    <font>
      <vertAlign val="superscript"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3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2" fillId="0" borderId="7" xfId="0" applyFont="1" applyBorder="1" applyAlignment="1">
      <alignment horizontal="center" vertical="center"/>
    </xf>
    <xf numFmtId="11" fontId="2" fillId="0" borderId="7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1" fontId="2" fillId="0" borderId="8" xfId="0" applyNumberFormat="1" applyFont="1" applyBorder="1" applyAlignment="1">
      <alignment horizontal="center" vertical="center"/>
    </xf>
    <xf numFmtId="2" fontId="2" fillId="0" borderId="8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1" fontId="2" fillId="0" borderId="9" xfId="0" applyNumberFormat="1" applyFont="1" applyBorder="1" applyAlignment="1">
      <alignment horizontal="center" vertical="center"/>
    </xf>
    <xf numFmtId="2" fontId="2" fillId="0" borderId="9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2" fontId="2" fillId="0" borderId="4" xfId="0" applyNumberFormat="1" applyFont="1" applyBorder="1" applyAlignment="1">
      <alignment horizontal="right" vertical="center"/>
    </xf>
    <xf numFmtId="2" fontId="2" fillId="0" borderId="5" xfId="0" applyNumberFormat="1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2" fontId="2" fillId="0" borderId="0" xfId="0" applyNumberFormat="1" applyFont="1"/>
    <xf numFmtId="14" fontId="2" fillId="0" borderId="0" xfId="0" applyNumberFormat="1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right"/>
    </xf>
    <xf numFmtId="9" fontId="2" fillId="2" borderId="11" xfId="0" applyNumberFormat="1" applyFont="1" applyFill="1" applyBorder="1"/>
    <xf numFmtId="9" fontId="2" fillId="2" borderId="12" xfId="0" applyNumberFormat="1" applyFont="1" applyFill="1" applyBorder="1"/>
    <xf numFmtId="2" fontId="2" fillId="0" borderId="3" xfId="0" applyNumberFormat="1" applyFont="1" applyBorder="1" applyAlignment="1">
      <alignment horizontal="right" vertical="center"/>
    </xf>
    <xf numFmtId="43" fontId="2" fillId="0" borderId="0" xfId="1" applyFont="1"/>
    <xf numFmtId="0" fontId="3" fillId="0" borderId="0" xfId="0" applyFont="1" applyAlignment="1">
      <alignment horizontal="right" vertical="center"/>
    </xf>
    <xf numFmtId="43" fontId="3" fillId="0" borderId="0" xfId="1" applyFont="1"/>
    <xf numFmtId="0" fontId="3" fillId="0" borderId="0" xfId="0" applyFont="1" applyAlignment="1">
      <alignment horizontal="right"/>
    </xf>
    <xf numFmtId="165" fontId="3" fillId="0" borderId="0" xfId="1" applyNumberFormat="1" applyFont="1"/>
    <xf numFmtId="2" fontId="5" fillId="0" borderId="0" xfId="0" applyNumberFormat="1" applyFont="1"/>
    <xf numFmtId="0" fontId="5" fillId="0" borderId="0" xfId="0" applyFont="1"/>
    <xf numFmtId="9" fontId="2" fillId="0" borderId="0" xfId="0" applyNumberFormat="1" applyFont="1"/>
    <xf numFmtId="9" fontId="2" fillId="0" borderId="0" xfId="0" applyNumberFormat="1" applyFont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43" fontId="6" fillId="0" borderId="0" xfId="0" applyNumberFormat="1" applyFont="1"/>
    <xf numFmtId="43" fontId="6" fillId="0" borderId="0" xfId="1" applyFont="1"/>
    <xf numFmtId="165" fontId="8" fillId="0" borderId="0" xfId="0" applyNumberFormat="1" applyFont="1"/>
    <xf numFmtId="165" fontId="2" fillId="0" borderId="0" xfId="0" applyNumberFormat="1" applyFont="1"/>
    <xf numFmtId="0" fontId="2" fillId="0" borderId="0" xfId="0" applyFont="1" applyAlignment="1">
      <alignment horizontal="right"/>
    </xf>
    <xf numFmtId="165" fontId="2" fillId="0" borderId="10" xfId="1" applyNumberFormat="1" applyFont="1" applyBorder="1" applyAlignment="1">
      <alignment horizontal="left" vertical="center"/>
    </xf>
    <xf numFmtId="165" fontId="2" fillId="0" borderId="11" xfId="1" applyNumberFormat="1" applyFont="1" applyBorder="1" applyAlignment="1">
      <alignment horizontal="left" vertical="center"/>
    </xf>
    <xf numFmtId="165" fontId="2" fillId="0" borderId="12" xfId="1" applyNumberFormat="1" applyFont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right" vertical="center"/>
    </xf>
    <xf numFmtId="2" fontId="2" fillId="0" borderId="3" xfId="0" applyNumberFormat="1" applyFont="1" applyFill="1" applyBorder="1" applyAlignment="1">
      <alignment horizontal="right" vertic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Resistência</a:t>
            </a:r>
            <a:r>
              <a:rPr lang="pt-BR" baseline="0">
                <a:solidFill>
                  <a:sysClr val="windowText" lastClr="000000"/>
                </a:solidFill>
              </a:rPr>
              <a:t> à Compressão</a:t>
            </a:r>
            <a:endParaRPr lang="pt-BR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Resumo!$D$3:$D$11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1.1301839163360978</c:v>
                </c:pt>
                <c:pt idx="2">
                  <c:v>1.1138658492607283</c:v>
                </c:pt>
                <c:pt idx="3">
                  <c:v>1.0869094843130187</c:v>
                </c:pt>
                <c:pt idx="4">
                  <c:v>1.0485935809592497</c:v>
                </c:pt>
                <c:pt idx="5">
                  <c:v>0.86738189686260359</c:v>
                </c:pt>
                <c:pt idx="6">
                  <c:v>0.5501262170934007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A33-4FE8-88BD-791DA458BB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fb/fb'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'700C'!$B$6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'700C'!$H$7:$H$8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092-4E3A-87C9-455AC826A008}"/>
            </c:ext>
          </c:extLst>
        </c:ser>
        <c:ser>
          <c:idx val="1"/>
          <c:order val="1"/>
          <c:tx>
            <c:strRef>
              <c:f>'700C'!$B$9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'700C'!$H$10:$H$11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092-4E3A-87C9-455AC826A008}"/>
            </c:ext>
          </c:extLst>
        </c:ser>
        <c:ser>
          <c:idx val="2"/>
          <c:order val="2"/>
          <c:tx>
            <c:strRef>
              <c:f>'700C'!$B$12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'700C'!$H$13:$H$14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092-4E3A-87C9-455AC826A008}"/>
            </c:ext>
          </c:extLst>
        </c:ser>
        <c:ser>
          <c:idx val="3"/>
          <c:order val="3"/>
          <c:tx>
            <c:strRef>
              <c:f>'700C'!$B$15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092-4E3A-87C9-455AC826A008}"/>
            </c:ext>
          </c:extLst>
        </c:ser>
        <c:ser>
          <c:idx val="4"/>
          <c:order val="4"/>
          <c:tx>
            <c:strRef>
              <c:f>'700C'!$B$18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092-4E3A-87C9-455AC826A008}"/>
            </c:ext>
          </c:extLst>
        </c:ser>
        <c:ser>
          <c:idx val="5"/>
          <c:order val="5"/>
          <c:tx>
            <c:strRef>
              <c:f>'700C'!$B$21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'700C'!$G$22:$G$23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'700C'!$H$22:$H$23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092-4E3A-87C9-455AC826A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'800C'!$B$6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'800C'!$G$7:$G$8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'800C'!$H$7:$H$8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4-4BF7-8945-07191696B5D5}"/>
            </c:ext>
          </c:extLst>
        </c:ser>
        <c:ser>
          <c:idx val="1"/>
          <c:order val="1"/>
          <c:tx>
            <c:strRef>
              <c:f>'800C'!$B$9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'800C'!$G$10:$G$11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'800C'!$H$10:$H$11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4-4BF7-8945-07191696B5D5}"/>
            </c:ext>
          </c:extLst>
        </c:ser>
        <c:ser>
          <c:idx val="2"/>
          <c:order val="2"/>
          <c:tx>
            <c:strRef>
              <c:f>'800C'!$B$12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'800C'!$G$13:$G$14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'800C'!$H$13:$H$14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4-4BF7-8945-07191696B5D5}"/>
            </c:ext>
          </c:extLst>
        </c:ser>
        <c:ser>
          <c:idx val="3"/>
          <c:order val="3"/>
          <c:tx>
            <c:strRef>
              <c:f>'800C'!$B$15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4-4BF7-8945-07191696B5D5}"/>
            </c:ext>
          </c:extLst>
        </c:ser>
        <c:ser>
          <c:idx val="4"/>
          <c:order val="4"/>
          <c:tx>
            <c:strRef>
              <c:f>'800C'!$B$18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4-4BF7-8945-07191696B5D5}"/>
            </c:ext>
          </c:extLst>
        </c:ser>
        <c:ser>
          <c:idx val="5"/>
          <c:order val="5"/>
          <c:tx>
            <c:strRef>
              <c:f>'800C'!$B$21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'800C'!$G$22:$G$23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'800C'!$H$22:$H$23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4-4BF7-8945-07191696B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Módulo</a:t>
            </a:r>
            <a:r>
              <a:rPr lang="en-US" baseline="0">
                <a:solidFill>
                  <a:schemeClr val="tx1"/>
                </a:solidFill>
              </a:rPr>
              <a:t> de Elasticidade</a:t>
            </a:r>
            <a:endParaRPr lang="en-US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Resumo!$C$3:$C$11</c:f>
              <c:strCache>
                <c:ptCount val="9"/>
                <c:pt idx="0">
                  <c:v>Ambiente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  <c:pt idx="8">
                  <c:v>800</c:v>
                </c:pt>
              </c:strCache>
            </c:strRef>
          </c:cat>
          <c:val>
            <c:numRef>
              <c:f>Resumo!$E$3:$E$11</c:f>
              <c:numCache>
                <c:formatCode>_(* #,##0.00_);_(* \(#,##0.00\);_(* "-"??_);_(@_)</c:formatCode>
                <c:ptCount val="9"/>
                <c:pt idx="0">
                  <c:v>1</c:v>
                </c:pt>
                <c:pt idx="1">
                  <c:v>1.132745461655047</c:v>
                </c:pt>
                <c:pt idx="2">
                  <c:v>0.92651420508168258</c:v>
                </c:pt>
                <c:pt idx="3">
                  <c:v>0.69326491545304125</c:v>
                </c:pt>
                <c:pt idx="4">
                  <c:v>0.51634028355015493</c:v>
                </c:pt>
                <c:pt idx="5">
                  <c:v>0.37591476794345718</c:v>
                </c:pt>
                <c:pt idx="6">
                  <c:v>0.20176207293170828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2B-42C5-9ADF-FD58E0305F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4245024"/>
        <c:axId val="1133272096"/>
      </c:lineChart>
      <c:catAx>
        <c:axId val="894245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Temperatura (</a:t>
                </a:r>
                <a:r>
                  <a:rPr lang="pt-BR" baseline="30000">
                    <a:solidFill>
                      <a:schemeClr val="tx1"/>
                    </a:solidFill>
                  </a:rPr>
                  <a:t>o</a:t>
                </a:r>
                <a:r>
                  <a:rPr lang="pt-BR">
                    <a:solidFill>
                      <a:schemeClr val="tx1"/>
                    </a:solidFill>
                  </a:rPr>
                  <a:t>C)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33272096"/>
        <c:crossesAt val="0"/>
        <c:auto val="1"/>
        <c:lblAlgn val="ctr"/>
        <c:lblOffset val="100"/>
        <c:noMultiLvlLbl val="0"/>
      </c:catAx>
      <c:valAx>
        <c:axId val="1133272096"/>
        <c:scaling>
          <c:orientation val="minMax"/>
          <c:max val="1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>
                    <a:solidFill>
                      <a:schemeClr val="tx1"/>
                    </a:solidFill>
                  </a:rPr>
                  <a:t>Eb/Eb'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94245024"/>
        <c:crosses val="autoZero"/>
        <c:crossBetween val="between"/>
        <c:majorUnit val="0.2"/>
      </c:valAx>
      <c:spPr>
        <a:noFill/>
        <a:ln>
          <a:solidFill>
            <a:schemeClr val="bg2">
              <a:lumMod val="9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Ambiente!$B$6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Ambiente!$G$7:$G$8</c:f>
              <c:numCache>
                <c:formatCode>0.00E+00</c:formatCode>
                <c:ptCount val="2"/>
                <c:pt idx="0">
                  <c:v>5.2666666666666675E-5</c:v>
                </c:pt>
                <c:pt idx="1">
                  <c:v>2.8600000000000001E-4</c:v>
                </c:pt>
              </c:numCache>
            </c:numRef>
          </c:xVal>
          <c:yVal>
            <c:numRef>
              <c:f>Ambiente!$H$7:$H$8</c:f>
              <c:numCache>
                <c:formatCode>0.00</c:formatCode>
                <c:ptCount val="2"/>
                <c:pt idx="0">
                  <c:v>0.35641025641025648</c:v>
                </c:pt>
                <c:pt idx="1">
                  <c:v>2.1384615384615384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336-4335-96D5-8A684A894A2F}"/>
            </c:ext>
          </c:extLst>
        </c:ser>
        <c:ser>
          <c:idx val="1"/>
          <c:order val="1"/>
          <c:tx>
            <c:strRef>
              <c:f>Ambiente!$B$9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Ambiente!$G$10:$G$11</c:f>
              <c:numCache>
                <c:formatCode>0.00E+00</c:formatCode>
                <c:ptCount val="2"/>
                <c:pt idx="0">
                  <c:v>5.1333333333333332E-5</c:v>
                </c:pt>
                <c:pt idx="1">
                  <c:v>2.7999999999999998E-4</c:v>
                </c:pt>
              </c:numCache>
            </c:numRef>
          </c:xVal>
          <c:yVal>
            <c:numRef>
              <c:f>Ambiente!$H$10:$H$11</c:f>
              <c:numCache>
                <c:formatCode>0.00</c:formatCode>
                <c:ptCount val="2"/>
                <c:pt idx="0">
                  <c:v>0.32527472527472534</c:v>
                </c:pt>
                <c:pt idx="1">
                  <c:v>1.9516483516483518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336-4335-96D5-8A684A894A2F}"/>
            </c:ext>
          </c:extLst>
        </c:ser>
        <c:ser>
          <c:idx val="2"/>
          <c:order val="2"/>
          <c:tx>
            <c:strRef>
              <c:f>Ambiente!$B$12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Ambiente!$G$13:$G$14</c:f>
              <c:numCache>
                <c:formatCode>0.00E+00</c:formatCode>
                <c:ptCount val="2"/>
                <c:pt idx="0">
                  <c:v>5.5333333333333334E-5</c:v>
                </c:pt>
                <c:pt idx="1">
                  <c:v>3.0400000000000002E-4</c:v>
                </c:pt>
              </c:numCache>
            </c:numRef>
          </c:xVal>
          <c:yVal>
            <c:numRef>
              <c:f>Ambiente!$H$13:$H$14</c:f>
              <c:numCache>
                <c:formatCode>0.00</c:formatCode>
                <c:ptCount val="2"/>
                <c:pt idx="0">
                  <c:v>0.33406593406593404</c:v>
                </c:pt>
                <c:pt idx="1">
                  <c:v>2.0043956043956039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EB3-4FE6-88E8-3D3301186F7F}"/>
            </c:ext>
          </c:extLst>
        </c:ser>
        <c:ser>
          <c:idx val="3"/>
          <c:order val="3"/>
          <c:tx>
            <c:strRef>
              <c:f>Ambiente!$B$15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EB3-4FE6-88E8-3D3301186F7F}"/>
            </c:ext>
          </c:extLst>
        </c:ser>
        <c:ser>
          <c:idx val="4"/>
          <c:order val="4"/>
          <c:tx>
            <c:strRef>
              <c:f>Ambiente!$B$18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EB3-4FE6-88E8-3D3301186F7F}"/>
            </c:ext>
          </c:extLst>
        </c:ser>
        <c:ser>
          <c:idx val="5"/>
          <c:order val="5"/>
          <c:tx>
            <c:strRef>
              <c:f>Ambiente!$B$21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Ambiente!$G$22:$G$23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Ambiente!$H$22:$H$23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EB3-4FE6-88E8-3D3301186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'100C'!$B$6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'100C'!$G$7:$G$8</c:f>
              <c:numCache>
                <c:formatCode>0.00E+00</c:formatCode>
                <c:ptCount val="2"/>
                <c:pt idx="0">
                  <c:v>5.7333333333333336E-5</c:v>
                </c:pt>
                <c:pt idx="1">
                  <c:v>2.9166666666666664E-4</c:v>
                </c:pt>
              </c:numCache>
            </c:numRef>
          </c:xVal>
          <c:yVal>
            <c:numRef>
              <c:f>'100C'!$H$7:$H$8</c:f>
              <c:numCache>
                <c:formatCode>0.00</c:formatCode>
                <c:ptCount val="2"/>
                <c:pt idx="0">
                  <c:v>0.38663003663003664</c:v>
                </c:pt>
                <c:pt idx="1">
                  <c:v>2.3197802197802195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D40-4ED2-A7BC-8ACFD188D2EC}"/>
            </c:ext>
          </c:extLst>
        </c:ser>
        <c:ser>
          <c:idx val="1"/>
          <c:order val="1"/>
          <c:tx>
            <c:strRef>
              <c:f>'100C'!$B$9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'100C'!$G$10:$G$11</c:f>
              <c:numCache>
                <c:formatCode>0.00E+00</c:formatCode>
                <c:ptCount val="2"/>
                <c:pt idx="0">
                  <c:v>5.7666666666666668E-5</c:v>
                </c:pt>
                <c:pt idx="1">
                  <c:v>2.9066666666666667E-4</c:v>
                </c:pt>
              </c:numCache>
            </c:numRef>
          </c:xVal>
          <c:yVal>
            <c:numRef>
              <c:f>'100C'!$H$10:$H$11</c:f>
              <c:numCache>
                <c:formatCode>0.00</c:formatCode>
                <c:ptCount val="2"/>
                <c:pt idx="0">
                  <c:v>0.3807692307692308</c:v>
                </c:pt>
                <c:pt idx="1">
                  <c:v>2.2846153846153845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D40-4ED2-A7BC-8ACFD188D2EC}"/>
            </c:ext>
          </c:extLst>
        </c:ser>
        <c:ser>
          <c:idx val="2"/>
          <c:order val="2"/>
          <c:tx>
            <c:strRef>
              <c:f>'100C'!$B$12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'100C'!$G$13:$G$14</c:f>
              <c:numCache>
                <c:formatCode>0.00E+00</c:formatCode>
                <c:ptCount val="2"/>
                <c:pt idx="0">
                  <c:v>5.5666666666666667E-5</c:v>
                </c:pt>
                <c:pt idx="1">
                  <c:v>2.9666666666666665E-4</c:v>
                </c:pt>
              </c:numCache>
            </c:numRef>
          </c:xVal>
          <c:yVal>
            <c:numRef>
              <c:f>'100C'!$H$13:$H$14</c:f>
              <c:numCache>
                <c:formatCode>0.00</c:formatCode>
                <c:ptCount val="2"/>
                <c:pt idx="0">
                  <c:v>0.38058608058608068</c:v>
                </c:pt>
                <c:pt idx="1">
                  <c:v>2.2835164835164834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D40-4ED2-A7BC-8ACFD188D2EC}"/>
            </c:ext>
          </c:extLst>
        </c:ser>
        <c:ser>
          <c:idx val="3"/>
          <c:order val="3"/>
          <c:tx>
            <c:strRef>
              <c:f>'100C'!$B$15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D40-4ED2-A7BC-8ACFD188D2EC}"/>
            </c:ext>
          </c:extLst>
        </c:ser>
        <c:ser>
          <c:idx val="4"/>
          <c:order val="4"/>
          <c:tx>
            <c:strRef>
              <c:f>'100C'!$B$18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D40-4ED2-A7BC-8ACFD188D2EC}"/>
            </c:ext>
          </c:extLst>
        </c:ser>
        <c:ser>
          <c:idx val="5"/>
          <c:order val="5"/>
          <c:tx>
            <c:strRef>
              <c:f>'100C'!$B$21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'100C'!$G$22:$G$23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'100C'!$H$22:$H$23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D40-4ED2-A7BC-8ACFD188D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'200C'!$B$6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'200C'!$G$7:$G$8</c:f>
              <c:numCache>
                <c:formatCode>0.00E+00</c:formatCode>
                <c:ptCount val="2"/>
                <c:pt idx="0">
                  <c:v>5.933333333333333E-5</c:v>
                </c:pt>
                <c:pt idx="1">
                  <c:v>3.7333333333333332E-4</c:v>
                </c:pt>
              </c:numCache>
            </c:numRef>
          </c:xVal>
          <c:yVal>
            <c:numRef>
              <c:f>'200C'!$H$7:$H$8</c:f>
              <c:numCache>
                <c:formatCode>0.00</c:formatCode>
                <c:ptCount val="2"/>
                <c:pt idx="0">
                  <c:v>0.37463369963369964</c:v>
                </c:pt>
                <c:pt idx="1">
                  <c:v>2.2478021978021974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5A7-47C8-B5F0-94B2DFCB6BDB}"/>
            </c:ext>
          </c:extLst>
        </c:ser>
        <c:ser>
          <c:idx val="1"/>
          <c:order val="1"/>
          <c:tx>
            <c:strRef>
              <c:f>'200C'!$B$9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'200C'!$G$10:$G$11</c:f>
              <c:numCache>
                <c:formatCode>0.00E+00</c:formatCode>
                <c:ptCount val="2"/>
                <c:pt idx="0">
                  <c:v>5.5333333333333334E-5</c:v>
                </c:pt>
                <c:pt idx="1">
                  <c:v>3.3733333333333331E-4</c:v>
                </c:pt>
              </c:numCache>
            </c:numRef>
          </c:xVal>
          <c:yVal>
            <c:numRef>
              <c:f>'200C'!$H$10:$H$11</c:f>
              <c:numCache>
                <c:formatCode>0.00</c:formatCode>
                <c:ptCount val="2"/>
                <c:pt idx="0">
                  <c:v>0.37619047619047613</c:v>
                </c:pt>
                <c:pt idx="1">
                  <c:v>2.2571428571428571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5A7-47C8-B5F0-94B2DFCB6BDB}"/>
            </c:ext>
          </c:extLst>
        </c:ser>
        <c:ser>
          <c:idx val="2"/>
          <c:order val="2"/>
          <c:tx>
            <c:strRef>
              <c:f>'200C'!$B$12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'200C'!$G$13:$G$14</c:f>
              <c:numCache>
                <c:formatCode>0.00E+00</c:formatCode>
                <c:ptCount val="2"/>
                <c:pt idx="0">
                  <c:v>6.3333333333333332E-5</c:v>
                </c:pt>
                <c:pt idx="1">
                  <c:v>3.256666666666667E-4</c:v>
                </c:pt>
              </c:numCache>
            </c:numRef>
          </c:xVal>
          <c:yVal>
            <c:numRef>
              <c:f>'200C'!$H$13:$H$14</c:f>
              <c:numCache>
                <c:formatCode>0.00</c:formatCode>
                <c:ptCount val="2"/>
                <c:pt idx="0">
                  <c:v>0.38058608058608068</c:v>
                </c:pt>
                <c:pt idx="1">
                  <c:v>2.2835164835164834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5A7-47C8-B5F0-94B2DFCB6BDB}"/>
            </c:ext>
          </c:extLst>
        </c:ser>
        <c:ser>
          <c:idx val="3"/>
          <c:order val="3"/>
          <c:tx>
            <c:strRef>
              <c:f>'200C'!$B$15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5A7-47C8-B5F0-94B2DFCB6BDB}"/>
            </c:ext>
          </c:extLst>
        </c:ser>
        <c:ser>
          <c:idx val="4"/>
          <c:order val="4"/>
          <c:tx>
            <c:strRef>
              <c:f>'200C'!$B$18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5A7-47C8-B5F0-94B2DFCB6BDB}"/>
            </c:ext>
          </c:extLst>
        </c:ser>
        <c:ser>
          <c:idx val="5"/>
          <c:order val="5"/>
          <c:tx>
            <c:strRef>
              <c:f>'200C'!$B$21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'200C'!$G$22:$G$23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'200C'!$H$22:$H$23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5A7-47C8-B5F0-94B2DFCB6B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'300C'!$G$7:$G$8</c:f>
              <c:numCache>
                <c:formatCode>0.00E+00</c:formatCode>
                <c:ptCount val="2"/>
                <c:pt idx="0">
                  <c:v>6.1999999999999989E-5</c:v>
                </c:pt>
                <c:pt idx="1">
                  <c:v>4.3666666666666669E-4</c:v>
                </c:pt>
              </c:numCache>
            </c:numRef>
          </c:xVal>
          <c:yVal>
            <c:numRef>
              <c:f>'300C'!$H$7:$H$8</c:f>
              <c:numCache>
                <c:formatCode>0.00</c:formatCode>
                <c:ptCount val="2"/>
                <c:pt idx="0">
                  <c:v>0.36959706959706962</c:v>
                </c:pt>
                <c:pt idx="1">
                  <c:v>2.2175824175824177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BC-497D-A6ED-C60B2D218973}"/>
            </c:ext>
          </c:extLst>
        </c:ser>
        <c:ser>
          <c:idx val="1"/>
          <c:order val="1"/>
          <c:tx>
            <c:strRef>
              <c:f>'300C'!$B$9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'300C'!$G$10:$G$11</c:f>
              <c:numCache>
                <c:formatCode>0.00E+00</c:formatCode>
                <c:ptCount val="2"/>
                <c:pt idx="0">
                  <c:v>6.3100000000000002E-5</c:v>
                </c:pt>
                <c:pt idx="1">
                  <c:v>4.4399999999999995E-4</c:v>
                </c:pt>
              </c:numCache>
            </c:numRef>
          </c:xVal>
          <c:yVal>
            <c:numRef>
              <c:f>'300C'!$H$10:$H$11</c:f>
              <c:numCache>
                <c:formatCode>0.00</c:formatCode>
                <c:ptCount val="2"/>
                <c:pt idx="0">
                  <c:v>0.36043956043956044</c:v>
                </c:pt>
                <c:pt idx="1">
                  <c:v>2.1626373626373625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5BC-497D-A6ED-C60B2D218973}"/>
            </c:ext>
          </c:extLst>
        </c:ser>
        <c:ser>
          <c:idx val="2"/>
          <c:order val="2"/>
          <c:tx>
            <c:strRef>
              <c:f>'300C'!$B$12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'300C'!$G$13:$G$14</c:f>
              <c:numCache>
                <c:formatCode>0.00E+00</c:formatCode>
                <c:ptCount val="2"/>
                <c:pt idx="0">
                  <c:v>5.933333333333333E-5</c:v>
                </c:pt>
                <c:pt idx="1">
                  <c:v>4.1766666666666666E-4</c:v>
                </c:pt>
              </c:numCache>
            </c:numRef>
          </c:xVal>
          <c:yVal>
            <c:numRef>
              <c:f>'300C'!$H$13:$H$14</c:f>
              <c:numCache>
                <c:formatCode>0.00</c:formatCode>
                <c:ptCount val="2"/>
                <c:pt idx="0">
                  <c:v>0.373992673992674</c:v>
                </c:pt>
                <c:pt idx="1">
                  <c:v>2.243956043956044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5BC-497D-A6ED-C60B2D218973}"/>
            </c:ext>
          </c:extLst>
        </c:ser>
        <c:ser>
          <c:idx val="3"/>
          <c:order val="3"/>
          <c:tx>
            <c:strRef>
              <c:f>'300C'!$B$15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5BC-497D-A6ED-C60B2D218973}"/>
            </c:ext>
          </c:extLst>
        </c:ser>
        <c:ser>
          <c:idx val="4"/>
          <c:order val="4"/>
          <c:tx>
            <c:strRef>
              <c:f>'300C'!$B$18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5BC-497D-A6ED-C60B2D218973}"/>
            </c:ext>
          </c:extLst>
        </c:ser>
        <c:ser>
          <c:idx val="5"/>
          <c:order val="5"/>
          <c:tx>
            <c:strRef>
              <c:f>'300C'!$B$21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'300C'!$G$22:$G$23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'300C'!$H$22:$H$23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5BC-497D-A6ED-C60B2D2189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'400C'!$B$6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'400C'!$G$7:$G$8</c:f>
              <c:numCache>
                <c:formatCode>0.00E+00</c:formatCode>
                <c:ptCount val="2"/>
                <c:pt idx="0">
                  <c:v>1.2800000000000002E-4</c:v>
                </c:pt>
                <c:pt idx="1">
                  <c:v>6.0900000000000006E-4</c:v>
                </c:pt>
              </c:numCache>
            </c:numRef>
          </c:xVal>
          <c:yVal>
            <c:numRef>
              <c:f>'400C'!$H$7:$H$8</c:f>
              <c:numCache>
                <c:formatCode>0.00</c:formatCode>
                <c:ptCount val="2"/>
                <c:pt idx="0">
                  <c:v>0.35402930402930399</c:v>
                </c:pt>
                <c:pt idx="1">
                  <c:v>2.1241758241758242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B7-4682-971F-A8ACA7A45C3A}"/>
            </c:ext>
          </c:extLst>
        </c:ser>
        <c:ser>
          <c:idx val="1"/>
          <c:order val="1"/>
          <c:tx>
            <c:strRef>
              <c:f>'400C'!$B$9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'400C'!$G$10:$G$11</c:f>
              <c:numCache>
                <c:formatCode>0.00E+00</c:formatCode>
                <c:ptCount val="2"/>
                <c:pt idx="0">
                  <c:v>1.2799999999999999E-4</c:v>
                </c:pt>
                <c:pt idx="1">
                  <c:v>6.0999999999999997E-4</c:v>
                </c:pt>
              </c:numCache>
            </c:numRef>
          </c:xVal>
          <c:yVal>
            <c:numRef>
              <c:f>'400C'!$H$10:$H$11</c:f>
              <c:numCache>
                <c:formatCode>0.00</c:formatCode>
                <c:ptCount val="2"/>
                <c:pt idx="0">
                  <c:v>0.35228937728937726</c:v>
                </c:pt>
                <c:pt idx="1">
                  <c:v>2.1137362637362638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B7-4682-971F-A8ACA7A45C3A}"/>
            </c:ext>
          </c:extLst>
        </c:ser>
        <c:ser>
          <c:idx val="2"/>
          <c:order val="2"/>
          <c:tx>
            <c:strRef>
              <c:f>'400C'!$B$12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'400C'!$G$13:$G$14</c:f>
              <c:numCache>
                <c:formatCode>0.00E+00</c:formatCode>
                <c:ptCount val="2"/>
                <c:pt idx="0">
                  <c:v>1.2333333333333334E-4</c:v>
                </c:pt>
                <c:pt idx="1">
                  <c:v>6.0176666666666664E-4</c:v>
                </c:pt>
              </c:numCache>
            </c:numRef>
          </c:xVal>
          <c:yVal>
            <c:numRef>
              <c:f>'400C'!$H$13:$H$14</c:f>
              <c:numCache>
                <c:formatCode>0.00</c:formatCode>
                <c:ptCount val="2"/>
                <c:pt idx="0">
                  <c:v>0.35879120879120879</c:v>
                </c:pt>
                <c:pt idx="1">
                  <c:v>2.1527472527472526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B7-4682-971F-A8ACA7A45C3A}"/>
            </c:ext>
          </c:extLst>
        </c:ser>
        <c:ser>
          <c:idx val="3"/>
          <c:order val="3"/>
          <c:tx>
            <c:strRef>
              <c:f>'400C'!$B$15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B7-4682-971F-A8ACA7A45C3A}"/>
            </c:ext>
          </c:extLst>
        </c:ser>
        <c:ser>
          <c:idx val="4"/>
          <c:order val="4"/>
          <c:tx>
            <c:strRef>
              <c:f>'400C'!$B$18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B7-4682-971F-A8ACA7A45C3A}"/>
            </c:ext>
          </c:extLst>
        </c:ser>
        <c:ser>
          <c:idx val="5"/>
          <c:order val="5"/>
          <c:tx>
            <c:strRef>
              <c:f>'400C'!$B$21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'400C'!$G$22:$G$23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'400C'!$H$22:$H$23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B7-4682-971F-A8ACA7A45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'500C'!$B$6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'500C'!$G$7:$G$8</c:f>
              <c:numCache>
                <c:formatCode>0.00E+00</c:formatCode>
                <c:ptCount val="2"/>
                <c:pt idx="0">
                  <c:v>1.34E-4</c:v>
                </c:pt>
                <c:pt idx="1">
                  <c:v>6.8066666666666666E-4</c:v>
                </c:pt>
              </c:numCache>
            </c:numRef>
          </c:xVal>
          <c:yVal>
            <c:numRef>
              <c:f>'500C'!$H$7:$H$8</c:f>
              <c:numCache>
                <c:formatCode>0.00</c:formatCode>
                <c:ptCount val="2"/>
                <c:pt idx="0">
                  <c:v>0.29597069597069603</c:v>
                </c:pt>
                <c:pt idx="1">
                  <c:v>1.775824175824176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7E-4B21-8BB2-A2E9799B5E0C}"/>
            </c:ext>
          </c:extLst>
        </c:ser>
        <c:ser>
          <c:idx val="1"/>
          <c:order val="1"/>
          <c:tx>
            <c:strRef>
              <c:f>'500C'!$B$9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'500C'!$G$10:$G$11</c:f>
              <c:numCache>
                <c:formatCode>0.00E+00</c:formatCode>
                <c:ptCount val="2"/>
                <c:pt idx="0">
                  <c:v>1.34E-4</c:v>
                </c:pt>
                <c:pt idx="1">
                  <c:v>6.8166666666666668E-4</c:v>
                </c:pt>
              </c:numCache>
            </c:numRef>
          </c:xVal>
          <c:yVal>
            <c:numRef>
              <c:f>'500C'!$H$10:$H$11</c:f>
              <c:numCache>
                <c:formatCode>0.00</c:formatCode>
                <c:ptCount val="2"/>
                <c:pt idx="0">
                  <c:v>0.2942307692307693</c:v>
                </c:pt>
                <c:pt idx="1">
                  <c:v>1.7653846153846156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7E-4B21-8BB2-A2E9799B5E0C}"/>
            </c:ext>
          </c:extLst>
        </c:ser>
        <c:ser>
          <c:idx val="2"/>
          <c:order val="2"/>
          <c:tx>
            <c:strRef>
              <c:f>'500C'!$B$12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'500C'!$G$13:$G$14</c:f>
              <c:numCache>
                <c:formatCode>0.00E+00</c:formatCode>
                <c:ptCount val="2"/>
                <c:pt idx="0">
                  <c:v>1.3333333333333334E-4</c:v>
                </c:pt>
                <c:pt idx="1">
                  <c:v>6.7666666666666667E-4</c:v>
                </c:pt>
              </c:numCache>
            </c:numRef>
          </c:xVal>
          <c:yVal>
            <c:numRef>
              <c:f>'500C'!$H$13:$H$14</c:f>
              <c:numCache>
                <c:formatCode>0.00</c:formatCode>
                <c:ptCount val="2"/>
                <c:pt idx="0">
                  <c:v>0.29084249084249086</c:v>
                </c:pt>
                <c:pt idx="1">
                  <c:v>1.7450549450549451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A7E-4B21-8BB2-A2E9799B5E0C}"/>
            </c:ext>
          </c:extLst>
        </c:ser>
        <c:ser>
          <c:idx val="3"/>
          <c:order val="3"/>
          <c:tx>
            <c:strRef>
              <c:f>'500C'!$B$15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A7E-4B21-8BB2-A2E9799B5E0C}"/>
            </c:ext>
          </c:extLst>
        </c:ser>
        <c:ser>
          <c:idx val="4"/>
          <c:order val="4"/>
          <c:tx>
            <c:strRef>
              <c:f>'500C'!$B$18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A7E-4B21-8BB2-A2E9799B5E0C}"/>
            </c:ext>
          </c:extLst>
        </c:ser>
        <c:ser>
          <c:idx val="5"/>
          <c:order val="5"/>
          <c:tx>
            <c:strRef>
              <c:f>'500C'!$B$21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'500C'!$G$22:$G$23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'500C'!$H$22:$H$23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A7E-4B21-8BB2-A2E9799B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</a:t>
            </a:r>
            <a:r>
              <a:rPr lang="pt-BR" baseline="-25000"/>
              <a:t>sec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'600C'!$B$6</c:f>
              <c:strCache>
                <c:ptCount val="1"/>
                <c:pt idx="0">
                  <c:v>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'600C'!$G$7:$G$8</c:f>
              <c:numCache>
                <c:formatCode>0.00E+00</c:formatCode>
                <c:ptCount val="2"/>
                <c:pt idx="0">
                  <c:v>2.8533333333333335E-4</c:v>
                </c:pt>
                <c:pt idx="1">
                  <c:v>9.3633333333333351E-4</c:v>
                </c:pt>
              </c:numCache>
            </c:numRef>
          </c:xVal>
          <c:yVal>
            <c:numRef>
              <c:f>'600C'!$H$7:$H$8</c:f>
              <c:numCache>
                <c:formatCode>0.00</c:formatCode>
                <c:ptCount val="2"/>
                <c:pt idx="0">
                  <c:v>0.18479853479853481</c:v>
                </c:pt>
                <c:pt idx="1">
                  <c:v>1.1087912087912088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4D-4509-ACDF-2A6AD2944800}"/>
            </c:ext>
          </c:extLst>
        </c:ser>
        <c:ser>
          <c:idx val="1"/>
          <c:order val="1"/>
          <c:tx>
            <c:strRef>
              <c:f>'600C'!$B$9</c:f>
              <c:strCache>
                <c:ptCount val="1"/>
                <c:pt idx="0">
                  <c:v>B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'600C'!$G$10:$G$11</c:f>
              <c:numCache>
                <c:formatCode>0.00E+00</c:formatCode>
                <c:ptCount val="2"/>
                <c:pt idx="0">
                  <c:v>3.0900000000000003E-4</c:v>
                </c:pt>
                <c:pt idx="1">
                  <c:v>1.0166666666666666E-3</c:v>
                </c:pt>
              </c:numCache>
            </c:numRef>
          </c:xVal>
          <c:yVal>
            <c:numRef>
              <c:f>'600C'!$H$10:$H$11</c:f>
              <c:numCache>
                <c:formatCode>0.00</c:formatCode>
                <c:ptCount val="2"/>
                <c:pt idx="0">
                  <c:v>0.1827838827838828</c:v>
                </c:pt>
                <c:pt idx="1">
                  <c:v>1.0967032967032968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4D-4509-ACDF-2A6AD2944800}"/>
            </c:ext>
          </c:extLst>
        </c:ser>
        <c:ser>
          <c:idx val="2"/>
          <c:order val="2"/>
          <c:tx>
            <c:strRef>
              <c:f>'600C'!$B$12</c:f>
              <c:strCache>
                <c:ptCount val="1"/>
                <c:pt idx="0">
                  <c:v>C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'600C'!$G$13:$G$14</c:f>
              <c:numCache>
                <c:formatCode>0.00E+00</c:formatCode>
                <c:ptCount val="2"/>
                <c:pt idx="0">
                  <c:v>3.0933333333333334E-4</c:v>
                </c:pt>
                <c:pt idx="1">
                  <c:v>8.9933333333333347E-4</c:v>
                </c:pt>
              </c:numCache>
            </c:numRef>
          </c:xVal>
          <c:yVal>
            <c:numRef>
              <c:f>'600C'!$H$13:$H$14</c:f>
              <c:numCache>
                <c:formatCode>0.00</c:formatCode>
                <c:ptCount val="2"/>
                <c:pt idx="0">
                  <c:v>0.19120879120879122</c:v>
                </c:pt>
                <c:pt idx="1">
                  <c:v>1.1472527472527472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F4D-4509-ACDF-2A6AD2944800}"/>
            </c:ext>
          </c:extLst>
        </c:ser>
        <c:ser>
          <c:idx val="3"/>
          <c:order val="3"/>
          <c:tx>
            <c:strRef>
              <c:f>'600C'!$B$15</c:f>
              <c:strCache>
                <c:ptCount val="1"/>
                <c:pt idx="0">
                  <c:v>D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'600C'!$G$16:$G$17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'600C'!$H$16:$H$17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F4D-4509-ACDF-2A6AD2944800}"/>
            </c:ext>
          </c:extLst>
        </c:ser>
        <c:ser>
          <c:idx val="4"/>
          <c:order val="4"/>
          <c:tx>
            <c:strRef>
              <c:f>'600C'!$B$18</c:f>
              <c:strCache>
                <c:ptCount val="1"/>
                <c:pt idx="0">
                  <c:v>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'600C'!$G$19:$G$20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'600C'!$H$19:$H$20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F4D-4509-ACDF-2A6AD2944800}"/>
            </c:ext>
          </c:extLst>
        </c:ser>
        <c:ser>
          <c:idx val="5"/>
          <c:order val="5"/>
          <c:tx>
            <c:strRef>
              <c:f>'600C'!$B$21</c:f>
              <c:strCache>
                <c:ptCount val="1"/>
                <c:pt idx="0">
                  <c:v>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'600C'!$G$22:$G$23</c:f>
              <c:numCache>
                <c:formatCode>0.00E+00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'600C'!$H$22:$H$23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F4D-4509-ACDF-2A6AD29448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2244847"/>
        <c:axId val="98745407"/>
      </c:scatterChart>
      <c:valAx>
        <c:axId val="102244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8745407"/>
        <c:crosses val="autoZero"/>
        <c:crossBetween val="midCat"/>
      </c:valAx>
      <c:valAx>
        <c:axId val="987454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022448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178593</xdr:colOff>
      <xdr:row>1</xdr:row>
      <xdr:rowOff>9525</xdr:rowOff>
    </xdr:from>
    <xdr:to>
      <xdr:col>14</xdr:col>
      <xdr:colOff>335756</xdr:colOff>
      <xdr:row>15</xdr:row>
      <xdr:rowOff>116680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139DDB2-AA38-4CB4-94A6-7F8EEC7684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371475</xdr:colOff>
      <xdr:row>1</xdr:row>
      <xdr:rowOff>23812</xdr:rowOff>
    </xdr:from>
    <xdr:to>
      <xdr:col>24</xdr:col>
      <xdr:colOff>38100</xdr:colOff>
      <xdr:row>15</xdr:row>
      <xdr:rowOff>119062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02FBE4-228C-48B2-B7F8-6A0FE2B6C6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93653E-292C-4934-9A21-434EA9031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5F50F04-74FE-4493-8E52-8D222D24810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3051B38-BAF1-44A9-8D30-60561533E2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43B0F8-89E6-4CA4-9DCC-687313AA92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B1C64AB-1E17-4018-A2C8-A75BD86FAE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631C092-987F-4A16-9238-F707136DFF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C4FC7C1-2335-4005-973E-CAA005EA9D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74559A-BFC1-48D2-8030-52E35C2EC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254793</xdr:colOff>
      <xdr:row>4</xdr:row>
      <xdr:rowOff>221456</xdr:rowOff>
    </xdr:from>
    <xdr:to>
      <xdr:col>17</xdr:col>
      <xdr:colOff>292893</xdr:colOff>
      <xdr:row>17</xdr:row>
      <xdr:rowOff>192880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F2362B7-C242-489F-9F3E-939B341718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59CD5-4725-46A7-9DA5-6F5B7E2C6010}">
  <dimension ref="B2:E11"/>
  <sheetViews>
    <sheetView tabSelected="1" topLeftCell="B1" workbookViewId="0">
      <selection activeCell="B1" sqref="B1"/>
    </sheetView>
  </sheetViews>
  <sheetFormatPr defaultColWidth="6.85546875" defaultRowHeight="15" x14ac:dyDescent="0.25"/>
  <cols>
    <col min="1" max="2" width="6.85546875" style="34"/>
    <col min="3" max="3" width="10.28515625" style="35" bestFit="1" customWidth="1"/>
    <col min="4" max="4" width="7" style="34" bestFit="1" customWidth="1"/>
    <col min="5" max="5" width="7.140625" style="34" bestFit="1" customWidth="1"/>
    <col min="6" max="16384" width="6.85546875" style="34"/>
  </cols>
  <sheetData>
    <row r="2" spans="2:5" ht="16.5" x14ac:dyDescent="0.25">
      <c r="C2" s="36" t="s">
        <v>18</v>
      </c>
      <c r="D2" s="36" t="s">
        <v>19</v>
      </c>
      <c r="E2" s="36" t="s">
        <v>20</v>
      </c>
    </row>
    <row r="3" spans="2:5" x14ac:dyDescent="0.25">
      <c r="B3" s="34">
        <v>0</v>
      </c>
      <c r="C3" s="35" t="s">
        <v>21</v>
      </c>
      <c r="D3" s="38">
        <f>Ambiente!H25/Ambiente!H25</f>
        <v>1</v>
      </c>
      <c r="E3" s="38">
        <f>Ambiente!K25/Ambiente!K25</f>
        <v>1</v>
      </c>
    </row>
    <row r="4" spans="2:5" x14ac:dyDescent="0.25">
      <c r="B4" s="34">
        <v>1</v>
      </c>
      <c r="C4" s="35">
        <v>100</v>
      </c>
      <c r="D4" s="38">
        <f>'100C'!H25/Ambiente!H25</f>
        <v>1.1301839163360978</v>
      </c>
      <c r="E4" s="38">
        <f>'100C'!K25/Ambiente!K25</f>
        <v>1.132745461655047</v>
      </c>
    </row>
    <row r="5" spans="2:5" x14ac:dyDescent="0.25">
      <c r="B5" s="34">
        <v>2</v>
      </c>
      <c r="C5" s="35">
        <v>200</v>
      </c>
      <c r="D5" s="38">
        <f>'200C'!H25/Ambiente!H25</f>
        <v>1.1138658492607283</v>
      </c>
      <c r="E5" s="38">
        <f>'200C'!K25/Ambiente!K25</f>
        <v>0.92651420508168258</v>
      </c>
    </row>
    <row r="6" spans="2:5" x14ac:dyDescent="0.25">
      <c r="B6" s="34">
        <v>3</v>
      </c>
      <c r="C6" s="35">
        <v>300</v>
      </c>
      <c r="D6" s="38">
        <f>'300C'!H25/Ambiente!H25</f>
        <v>1.0869094843130187</v>
      </c>
      <c r="E6" s="38">
        <f>'300C'!K25/Ambiente!K25</f>
        <v>0.69326491545304125</v>
      </c>
    </row>
    <row r="7" spans="2:5" x14ac:dyDescent="0.25">
      <c r="B7" s="34">
        <v>4</v>
      </c>
      <c r="C7" s="35">
        <v>400</v>
      </c>
      <c r="D7" s="38">
        <f>'400C'!H25/Ambiente!H25</f>
        <v>1.0485935809592497</v>
      </c>
      <c r="E7" s="38">
        <f>'400C'!K25/Ambiente!K25</f>
        <v>0.51634028355015493</v>
      </c>
    </row>
    <row r="8" spans="2:5" x14ac:dyDescent="0.25">
      <c r="B8" s="34">
        <v>5</v>
      </c>
      <c r="C8" s="35">
        <v>500</v>
      </c>
      <c r="D8" s="37">
        <f>'500C'!H25/Ambiente!H25</f>
        <v>0.86738189686260359</v>
      </c>
      <c r="E8" s="38">
        <f>'500C'!K25/Ambiente!K25</f>
        <v>0.37591476794345718</v>
      </c>
    </row>
    <row r="9" spans="2:5" x14ac:dyDescent="0.25">
      <c r="B9" s="34">
        <v>6</v>
      </c>
      <c r="C9" s="35">
        <v>600</v>
      </c>
      <c r="D9" s="37">
        <f>'600C'!H25/Ambiente!H25</f>
        <v>0.5501262170934007</v>
      </c>
      <c r="E9" s="38">
        <f>'600C'!K25/Ambiente!K25</f>
        <v>0.20176207293170828</v>
      </c>
    </row>
    <row r="10" spans="2:5" x14ac:dyDescent="0.25">
      <c r="B10" s="34">
        <v>7</v>
      </c>
      <c r="C10" s="35">
        <v>700</v>
      </c>
      <c r="D10" s="37">
        <f>'700C'!H25/Ambiente!H25</f>
        <v>0</v>
      </c>
      <c r="E10" s="38" t="e">
        <f>'700C'!K25/Ambiente!K25</f>
        <v>#DIV/0!</v>
      </c>
    </row>
    <row r="11" spans="2:5" x14ac:dyDescent="0.25">
      <c r="B11" s="34">
        <v>8</v>
      </c>
      <c r="C11" s="35">
        <v>800</v>
      </c>
      <c r="D11" s="37">
        <f>'800C'!H25/Ambiente!H25</f>
        <v>0</v>
      </c>
      <c r="E11" s="38" t="e">
        <f>'800C'!K25/Ambiente!K25</f>
        <v>#DIV/0!</v>
      </c>
    </row>
  </sheetData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D080C-505C-4855-AA95-DA416E7479F8}">
  <dimension ref="A1:L27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7">
        <v>43857</v>
      </c>
    </row>
    <row r="2" spans="1:10" x14ac:dyDescent="0.25">
      <c r="A2" s="2" t="s">
        <v>15</v>
      </c>
      <c r="B2" s="32">
        <v>0.75</v>
      </c>
    </row>
    <row r="3" spans="1:10" ht="18.75" x14ac:dyDescent="0.25">
      <c r="A3" s="2" t="s">
        <v>22</v>
      </c>
      <c r="B3" s="32" t="s">
        <v>26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/>
      <c r="E6" s="3" t="s">
        <v>13</v>
      </c>
      <c r="F6" s="3" t="s">
        <v>13</v>
      </c>
      <c r="G6" s="4" t="s">
        <v>13</v>
      </c>
      <c r="H6" s="5">
        <f t="shared" ref="H6:H23" si="0">D6*100/(14*39)</f>
        <v>0</v>
      </c>
      <c r="I6" s="42" t="e">
        <f>(H8-H7)/(G8-G7)</f>
        <v>#DIV/0!</v>
      </c>
      <c r="J6" s="16"/>
    </row>
    <row r="7" spans="1:10" x14ac:dyDescent="0.25">
      <c r="B7" s="46"/>
      <c r="C7" s="22">
        <v>0.05</v>
      </c>
      <c r="D7" s="13">
        <f>D6*0.05</f>
        <v>0</v>
      </c>
      <c r="E7" s="6"/>
      <c r="F7" s="6"/>
      <c r="G7" s="7">
        <f t="shared" ref="G7:G23" si="1">(E7+F7)/(2*150)</f>
        <v>0</v>
      </c>
      <c r="H7" s="8">
        <f t="shared" si="0"/>
        <v>0</v>
      </c>
      <c r="I7" s="43"/>
    </row>
    <row r="8" spans="1:10" ht="16.5" thickBot="1" x14ac:dyDescent="0.3">
      <c r="B8" s="47"/>
      <c r="C8" s="23">
        <v>0.3</v>
      </c>
      <c r="D8" s="14">
        <f>D6*0.3</f>
        <v>0</v>
      </c>
      <c r="E8" s="9"/>
      <c r="F8" s="9"/>
      <c r="G8" s="10">
        <f t="shared" si="1"/>
        <v>0</v>
      </c>
      <c r="H8" s="11">
        <f t="shared" si="0"/>
        <v>0</v>
      </c>
      <c r="I8" s="44"/>
    </row>
    <row r="9" spans="1:10" x14ac:dyDescent="0.25">
      <c r="B9" s="45" t="s">
        <v>9</v>
      </c>
      <c r="C9" s="21" t="s">
        <v>1</v>
      </c>
      <c r="D9" s="24"/>
      <c r="E9" s="3" t="s">
        <v>13</v>
      </c>
      <c r="F9" s="3" t="s">
        <v>13</v>
      </c>
      <c r="G9" s="4" t="s">
        <v>13</v>
      </c>
      <c r="H9" s="5">
        <f t="shared" si="0"/>
        <v>0</v>
      </c>
      <c r="I9" s="42" t="e">
        <f>(H11-H10)/(G11-G10)</f>
        <v>#DIV/0!</v>
      </c>
    </row>
    <row r="10" spans="1:10" x14ac:dyDescent="0.25">
      <c r="B10" s="46"/>
      <c r="C10" s="22">
        <v>0.05</v>
      </c>
      <c r="D10" s="13">
        <f>D9*0.05</f>
        <v>0</v>
      </c>
      <c r="E10" s="6"/>
      <c r="F10" s="6"/>
      <c r="G10" s="7">
        <f t="shared" si="1"/>
        <v>0</v>
      </c>
      <c r="H10" s="8">
        <f t="shared" si="0"/>
        <v>0</v>
      </c>
      <c r="I10" s="43"/>
    </row>
    <row r="11" spans="1:10" ht="16.5" thickBot="1" x14ac:dyDescent="0.3">
      <c r="B11" s="47"/>
      <c r="C11" s="23">
        <v>0.3</v>
      </c>
      <c r="D11" s="14">
        <f>D9*0.3</f>
        <v>0</v>
      </c>
      <c r="E11" s="9"/>
      <c r="F11" s="9"/>
      <c r="G11" s="10">
        <f t="shared" si="1"/>
        <v>0</v>
      </c>
      <c r="H11" s="11">
        <f t="shared" si="0"/>
        <v>0</v>
      </c>
      <c r="I11" s="44"/>
    </row>
    <row r="12" spans="1:10" x14ac:dyDescent="0.25">
      <c r="B12" s="45" t="s">
        <v>10</v>
      </c>
      <c r="C12" s="21" t="s">
        <v>1</v>
      </c>
      <c r="D12" s="12"/>
      <c r="E12" s="3" t="s">
        <v>13</v>
      </c>
      <c r="F12" s="3" t="s">
        <v>13</v>
      </c>
      <c r="G12" s="4" t="s">
        <v>13</v>
      </c>
      <c r="H12" s="5">
        <f t="shared" si="0"/>
        <v>0</v>
      </c>
      <c r="I12" s="42" t="e">
        <f>(H14-H13)/(G14-G13)</f>
        <v>#DIV/0!</v>
      </c>
    </row>
    <row r="13" spans="1:10" x14ac:dyDescent="0.25">
      <c r="B13" s="46"/>
      <c r="C13" s="22">
        <v>0.05</v>
      </c>
      <c r="D13" s="13">
        <f>D12*0.05</f>
        <v>0</v>
      </c>
      <c r="E13" s="6"/>
      <c r="F13" s="6"/>
      <c r="G13" s="7">
        <f t="shared" si="1"/>
        <v>0</v>
      </c>
      <c r="H13" s="8">
        <f t="shared" si="0"/>
        <v>0</v>
      </c>
      <c r="I13" s="43"/>
    </row>
    <row r="14" spans="1:10" ht="16.5" thickBot="1" x14ac:dyDescent="0.3">
      <c r="B14" s="47"/>
      <c r="C14" s="23">
        <v>0.3</v>
      </c>
      <c r="D14" s="14">
        <f>D12*0.3</f>
        <v>0</v>
      </c>
      <c r="E14" s="9"/>
      <c r="F14" s="9"/>
      <c r="G14" s="10">
        <f t="shared" si="1"/>
        <v>0</v>
      </c>
      <c r="H14" s="11">
        <f t="shared" si="0"/>
        <v>0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0</v>
      </c>
      <c r="I25" s="16"/>
      <c r="J25" s="28" t="s">
        <v>6</v>
      </c>
      <c r="K25" s="29" t="e">
        <f>AVERAGE(I6,I9,I12)</f>
        <v>#DIV/0!</v>
      </c>
      <c r="L25" s="39"/>
    </row>
    <row r="26" spans="1:12" x14ac:dyDescent="0.25">
      <c r="A26" s="30"/>
      <c r="B26" s="31"/>
      <c r="C26" s="30"/>
    </row>
    <row r="27" spans="1:12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E1726-EDF8-478E-8006-A54D9D5E1EBC}">
  <dimension ref="A1:K25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28515625" style="2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43856</v>
      </c>
    </row>
    <row r="2" spans="1:10" x14ac:dyDescent="0.25">
      <c r="A2" s="2" t="s">
        <v>15</v>
      </c>
      <c r="B2" s="32">
        <v>0.65</v>
      </c>
    </row>
    <row r="3" spans="1:10" ht="18.75" x14ac:dyDescent="0.25">
      <c r="A3" s="2" t="s">
        <v>22</v>
      </c>
      <c r="B3" s="41" t="s">
        <v>24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38.92</v>
      </c>
      <c r="E6" s="3" t="s">
        <v>13</v>
      </c>
      <c r="F6" s="3" t="s">
        <v>13</v>
      </c>
      <c r="G6" s="4" t="s">
        <v>13</v>
      </c>
      <c r="H6" s="5">
        <f t="shared" ref="H6:H14" si="0">D6*100/(14*39)</f>
        <v>7.1282051282051286</v>
      </c>
      <c r="I6" s="42">
        <f>(H8-H7)/(G8-G7)</f>
        <v>7637.3626373626366</v>
      </c>
      <c r="J6" s="16"/>
    </row>
    <row r="7" spans="1:10" x14ac:dyDescent="0.25">
      <c r="B7" s="46"/>
      <c r="C7" s="22">
        <v>0.05</v>
      </c>
      <c r="D7" s="13">
        <f>D6*0.05</f>
        <v>1.9460000000000002</v>
      </c>
      <c r="E7" s="6">
        <v>7.7999999999999996E-3</v>
      </c>
      <c r="F7" s="6">
        <v>8.0000000000000002E-3</v>
      </c>
      <c r="G7" s="7">
        <f t="shared" ref="G7:G14" si="1">(E7+F7)/(2*150)</f>
        <v>5.2666666666666675E-5</v>
      </c>
      <c r="H7" s="8">
        <f t="shared" si="0"/>
        <v>0.35641025641025648</v>
      </c>
      <c r="I7" s="43"/>
    </row>
    <row r="8" spans="1:10" ht="16.5" thickBot="1" x14ac:dyDescent="0.3">
      <c r="B8" s="47"/>
      <c r="C8" s="23">
        <v>0.3</v>
      </c>
      <c r="D8" s="14">
        <f>D6*0.3</f>
        <v>11.676</v>
      </c>
      <c r="E8" s="9">
        <v>4.58E-2</v>
      </c>
      <c r="F8" s="9">
        <v>0.04</v>
      </c>
      <c r="G8" s="10">
        <f t="shared" si="1"/>
        <v>2.8600000000000001E-4</v>
      </c>
      <c r="H8" s="11">
        <f t="shared" si="0"/>
        <v>2.1384615384615384</v>
      </c>
      <c r="I8" s="44"/>
    </row>
    <row r="9" spans="1:10" x14ac:dyDescent="0.25">
      <c r="B9" s="45" t="s">
        <v>9</v>
      </c>
      <c r="C9" s="21" t="s">
        <v>1</v>
      </c>
      <c r="D9" s="12">
        <v>35.520000000000003</v>
      </c>
      <c r="E9" s="3" t="s">
        <v>13</v>
      </c>
      <c r="F9" s="3" t="s">
        <v>13</v>
      </c>
      <c r="G9" s="4" t="s">
        <v>13</v>
      </c>
      <c r="H9" s="5">
        <f t="shared" si="0"/>
        <v>6.5054945054945064</v>
      </c>
      <c r="I9" s="42">
        <f>(H11-H10)/(G11-G10)</f>
        <v>7112.4211065902036</v>
      </c>
    </row>
    <row r="10" spans="1:10" x14ac:dyDescent="0.25">
      <c r="B10" s="46"/>
      <c r="C10" s="22">
        <v>0.05</v>
      </c>
      <c r="D10" s="13">
        <f>D9*0.05</f>
        <v>1.7760000000000002</v>
      </c>
      <c r="E10" s="6">
        <v>7.7999999999999996E-3</v>
      </c>
      <c r="F10" s="6">
        <v>7.6E-3</v>
      </c>
      <c r="G10" s="7">
        <f t="shared" si="1"/>
        <v>5.1333333333333332E-5</v>
      </c>
      <c r="H10" s="8">
        <f t="shared" si="0"/>
        <v>0.32527472527472534</v>
      </c>
      <c r="I10" s="43"/>
    </row>
    <row r="11" spans="1:10" ht="16.5" thickBot="1" x14ac:dyDescent="0.3">
      <c r="B11" s="47"/>
      <c r="C11" s="23">
        <v>0.3</v>
      </c>
      <c r="D11" s="14">
        <f>D9*0.3</f>
        <v>10.656000000000001</v>
      </c>
      <c r="E11" s="9">
        <v>4.1200000000000001E-2</v>
      </c>
      <c r="F11" s="9">
        <v>4.2799999999999998E-2</v>
      </c>
      <c r="G11" s="10">
        <f t="shared" si="1"/>
        <v>2.7999999999999998E-4</v>
      </c>
      <c r="H11" s="11">
        <f t="shared" si="0"/>
        <v>1.9516483516483518</v>
      </c>
      <c r="I11" s="44"/>
    </row>
    <row r="12" spans="1:10" x14ac:dyDescent="0.25">
      <c r="B12" s="45" t="s">
        <v>10</v>
      </c>
      <c r="C12" s="21" t="s">
        <v>1</v>
      </c>
      <c r="D12" s="12">
        <v>36.479999999999997</v>
      </c>
      <c r="E12" s="3" t="s">
        <v>13</v>
      </c>
      <c r="F12" s="3" t="s">
        <v>13</v>
      </c>
      <c r="G12" s="4" t="s">
        <v>13</v>
      </c>
      <c r="H12" s="5">
        <f t="shared" si="0"/>
        <v>6.6813186813186807</v>
      </c>
      <c r="I12" s="42">
        <f>(H14-H13)/(G14-G13)</f>
        <v>6717.1434463659643</v>
      </c>
    </row>
    <row r="13" spans="1:10" x14ac:dyDescent="0.25">
      <c r="B13" s="46"/>
      <c r="C13" s="22">
        <v>0.05</v>
      </c>
      <c r="D13" s="13">
        <f>D12*0.05</f>
        <v>1.8239999999999998</v>
      </c>
      <c r="E13" s="6">
        <v>8.2000000000000007E-3</v>
      </c>
      <c r="F13" s="6">
        <v>8.3999999999999995E-3</v>
      </c>
      <c r="G13" s="7">
        <f t="shared" si="1"/>
        <v>5.5333333333333334E-5</v>
      </c>
      <c r="H13" s="8">
        <f t="shared" si="0"/>
        <v>0.33406593406593404</v>
      </c>
      <c r="I13" s="43"/>
    </row>
    <row r="14" spans="1:10" ht="16.5" thickBot="1" x14ac:dyDescent="0.3">
      <c r="B14" s="47"/>
      <c r="C14" s="23">
        <v>0.3</v>
      </c>
      <c r="D14" s="14">
        <f>D12*0.3</f>
        <v>10.943999999999999</v>
      </c>
      <c r="E14" s="9">
        <v>4.8399999999999999E-2</v>
      </c>
      <c r="F14" s="9">
        <v>4.2799999999999998E-2</v>
      </c>
      <c r="G14" s="10">
        <f t="shared" si="1"/>
        <v>3.0400000000000002E-4</v>
      </c>
      <c r="H14" s="11">
        <f t="shared" si="0"/>
        <v>2.0043956043956039</v>
      </c>
      <c r="I14" s="44"/>
    </row>
    <row r="15" spans="1:10" x14ac:dyDescent="0.25">
      <c r="B15" s="45" t="s">
        <v>11</v>
      </c>
      <c r="C15" s="21" t="s">
        <v>1</v>
      </c>
      <c r="D15" s="24"/>
      <c r="E15" s="3" t="s">
        <v>13</v>
      </c>
      <c r="F15" s="3" t="s">
        <v>13</v>
      </c>
      <c r="G15" s="4" t="s">
        <v>13</v>
      </c>
      <c r="H15" s="5">
        <f t="shared" ref="H15:H23" si="2">D15*100/(14*39)</f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ref="G16:G23" si="3">(E16+F16)/(2*150)</f>
        <v>0</v>
      </c>
      <c r="H16" s="8">
        <f t="shared" si="2"/>
        <v>0</v>
      </c>
      <c r="I16" s="43"/>
    </row>
    <row r="17" spans="1:11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3"/>
        <v>0</v>
      </c>
      <c r="H17" s="11">
        <f t="shared" si="2"/>
        <v>0</v>
      </c>
      <c r="I17" s="44"/>
    </row>
    <row r="18" spans="1:11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2"/>
        <v>0</v>
      </c>
      <c r="I18" s="42" t="e">
        <f>(H20-H19)/(G20-G19)</f>
        <v>#DIV/0!</v>
      </c>
    </row>
    <row r="19" spans="1:11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3"/>
        <v>0</v>
      </c>
      <c r="H19" s="8">
        <f t="shared" si="2"/>
        <v>0</v>
      </c>
      <c r="I19" s="43"/>
    </row>
    <row r="20" spans="1:11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3"/>
        <v>0</v>
      </c>
      <c r="H20" s="11">
        <f t="shared" si="2"/>
        <v>0</v>
      </c>
      <c r="I20" s="44"/>
    </row>
    <row r="21" spans="1:11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2"/>
        <v>0</v>
      </c>
      <c r="I21" s="42" t="e">
        <f>(H23-H22)/(G23-G22)</f>
        <v>#DIV/0!</v>
      </c>
    </row>
    <row r="22" spans="1:11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3"/>
        <v>0</v>
      </c>
      <c r="H22" s="8">
        <f t="shared" si="2"/>
        <v>0</v>
      </c>
      <c r="I22" s="43"/>
    </row>
    <row r="23" spans="1:11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3"/>
        <v>0</v>
      </c>
      <c r="H23" s="11">
        <f t="shared" si="2"/>
        <v>0</v>
      </c>
      <c r="I23" s="44"/>
    </row>
    <row r="25" spans="1:11" ht="17.25" x14ac:dyDescent="0.25">
      <c r="A25" s="30"/>
      <c r="B25" s="31"/>
      <c r="C25" s="30"/>
      <c r="G25" s="26" t="s">
        <v>16</v>
      </c>
      <c r="H25" s="27">
        <f>AVERAGE(H6,H9,H12)</f>
        <v>6.7716727716727716</v>
      </c>
      <c r="J25" s="28" t="s">
        <v>6</v>
      </c>
      <c r="K25" s="29">
        <f>AVERAGE(I6,I9,I12)</f>
        <v>7155.6423967729352</v>
      </c>
    </row>
  </sheetData>
  <sortState xmlns:xlrd2="http://schemas.microsoft.com/office/spreadsheetml/2017/richdata2" ref="C25">
    <sortCondition ref="C25"/>
  </sortState>
  <mergeCells count="12">
    <mergeCell ref="I21:I23"/>
    <mergeCell ref="B6:B8"/>
    <mergeCell ref="B9:B11"/>
    <mergeCell ref="B12:B14"/>
    <mergeCell ref="B15:B17"/>
    <mergeCell ref="B18:B20"/>
    <mergeCell ref="B21:B23"/>
    <mergeCell ref="I6:I8"/>
    <mergeCell ref="I9:I11"/>
    <mergeCell ref="I12:I14"/>
    <mergeCell ref="I15:I17"/>
    <mergeCell ref="I18:I20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91A39-DE09-441E-BB2E-2E4D954DCD6D}">
  <dimension ref="A1:K26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3.710937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140625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43787</v>
      </c>
    </row>
    <row r="2" spans="1:10" x14ac:dyDescent="0.25">
      <c r="A2" s="2" t="s">
        <v>15</v>
      </c>
      <c r="B2" s="32">
        <v>0.64</v>
      </c>
    </row>
    <row r="3" spans="1:10" ht="18.75" x14ac:dyDescent="0.25">
      <c r="A3" s="2" t="s">
        <v>22</v>
      </c>
      <c r="B3" s="33" t="s">
        <v>23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42.22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7.7326007326007327</v>
      </c>
      <c r="I6" s="42">
        <f>(H8-H7)/(G8-G7)</f>
        <v>8249.574039047724</v>
      </c>
      <c r="J6" s="16"/>
    </row>
    <row r="7" spans="1:10" x14ac:dyDescent="0.25">
      <c r="B7" s="46"/>
      <c r="C7" s="22">
        <v>0.05</v>
      </c>
      <c r="D7" s="13">
        <f>D6*0.05</f>
        <v>2.1110000000000002</v>
      </c>
      <c r="E7" s="6">
        <v>8.3999999999999995E-3</v>
      </c>
      <c r="F7" s="6">
        <v>8.8000000000000005E-3</v>
      </c>
      <c r="G7" s="7">
        <f t="shared" ref="G7:G23" si="1">(E7+F7)/(2*150)</f>
        <v>5.7333333333333336E-5</v>
      </c>
      <c r="H7" s="8">
        <f t="shared" si="0"/>
        <v>0.38663003663003664</v>
      </c>
      <c r="I7" s="43"/>
    </row>
    <row r="8" spans="1:10" ht="16.5" thickBot="1" x14ac:dyDescent="0.3">
      <c r="B8" s="47"/>
      <c r="C8" s="23">
        <v>0.3</v>
      </c>
      <c r="D8" s="14">
        <f>D6*0.3</f>
        <v>12.665999999999999</v>
      </c>
      <c r="E8" s="9">
        <v>4.3400000000000001E-2</v>
      </c>
      <c r="F8" s="9">
        <v>4.41E-2</v>
      </c>
      <c r="G8" s="10">
        <f t="shared" si="1"/>
        <v>2.9166666666666664E-4</v>
      </c>
      <c r="H8" s="11">
        <f t="shared" si="0"/>
        <v>2.3197802197802195</v>
      </c>
      <c r="I8" s="44"/>
    </row>
    <row r="9" spans="1:10" x14ac:dyDescent="0.25">
      <c r="B9" s="45" t="s">
        <v>9</v>
      </c>
      <c r="C9" s="21" t="s">
        <v>1</v>
      </c>
      <c r="D9" s="12">
        <v>41.58</v>
      </c>
      <c r="E9" s="3" t="s">
        <v>13</v>
      </c>
      <c r="F9" s="3" t="s">
        <v>13</v>
      </c>
      <c r="G9" s="4" t="s">
        <v>13</v>
      </c>
      <c r="H9" s="5">
        <f t="shared" si="0"/>
        <v>7.615384615384615</v>
      </c>
      <c r="I9" s="42">
        <f>(H11-H10)/(G11-G10)</f>
        <v>8171.0135358204025</v>
      </c>
    </row>
    <row r="10" spans="1:10" x14ac:dyDescent="0.25">
      <c r="B10" s="46"/>
      <c r="C10" s="22">
        <v>0.05</v>
      </c>
      <c r="D10" s="13">
        <f>D9*0.05</f>
        <v>2.0790000000000002</v>
      </c>
      <c r="E10" s="6">
        <v>8.6E-3</v>
      </c>
      <c r="F10" s="6">
        <v>8.6999999999999994E-3</v>
      </c>
      <c r="G10" s="7">
        <f t="shared" si="1"/>
        <v>5.7666666666666668E-5</v>
      </c>
      <c r="H10" s="8">
        <f t="shared" si="0"/>
        <v>0.3807692307692308</v>
      </c>
      <c r="I10" s="43"/>
    </row>
    <row r="11" spans="1:10" ht="16.5" thickBot="1" x14ac:dyDescent="0.3">
      <c r="B11" s="47"/>
      <c r="C11" s="23">
        <v>0.3</v>
      </c>
      <c r="D11" s="14">
        <f>D9*0.3</f>
        <v>12.473999999999998</v>
      </c>
      <c r="E11" s="9">
        <v>4.3799999999999999E-2</v>
      </c>
      <c r="F11" s="9">
        <v>4.3400000000000001E-2</v>
      </c>
      <c r="G11" s="10">
        <f t="shared" si="1"/>
        <v>2.9066666666666667E-4</v>
      </c>
      <c r="H11" s="11">
        <f t="shared" si="0"/>
        <v>2.2846153846153845</v>
      </c>
      <c r="I11" s="44"/>
    </row>
    <row r="12" spans="1:10" x14ac:dyDescent="0.25">
      <c r="B12" s="45" t="s">
        <v>10</v>
      </c>
      <c r="C12" s="21" t="s">
        <v>1</v>
      </c>
      <c r="D12" s="12">
        <v>41.56</v>
      </c>
      <c r="E12" s="3" t="s">
        <v>13</v>
      </c>
      <c r="F12" s="3" t="s">
        <v>13</v>
      </c>
      <c r="G12" s="4" t="s">
        <v>13</v>
      </c>
      <c r="H12" s="5">
        <f t="shared" si="0"/>
        <v>7.6117216117216113</v>
      </c>
      <c r="I12" s="42">
        <f>(H14-H13)/(G14-G13)</f>
        <v>7895.9767756448255</v>
      </c>
    </row>
    <row r="13" spans="1:10" x14ac:dyDescent="0.25">
      <c r="B13" s="46"/>
      <c r="C13" s="22">
        <v>0.05</v>
      </c>
      <c r="D13" s="13">
        <f>D12*0.05</f>
        <v>2.0780000000000003</v>
      </c>
      <c r="E13" s="6">
        <v>8.0000000000000002E-3</v>
      </c>
      <c r="F13" s="6">
        <v>8.6999999999999994E-3</v>
      </c>
      <c r="G13" s="7">
        <f t="shared" si="1"/>
        <v>5.5666666666666667E-5</v>
      </c>
      <c r="H13" s="8">
        <f t="shared" si="0"/>
        <v>0.38058608058608068</v>
      </c>
      <c r="I13" s="43"/>
    </row>
    <row r="14" spans="1:10" ht="16.5" thickBot="1" x14ac:dyDescent="0.3">
      <c r="B14" s="47"/>
      <c r="C14" s="23">
        <v>0.3</v>
      </c>
      <c r="D14" s="14">
        <f>D12*0.3</f>
        <v>12.468</v>
      </c>
      <c r="E14" s="9">
        <v>4.4200000000000003E-2</v>
      </c>
      <c r="F14" s="9">
        <v>4.48E-2</v>
      </c>
      <c r="G14" s="10">
        <f t="shared" si="1"/>
        <v>2.9666666666666665E-4</v>
      </c>
      <c r="H14" s="11">
        <f t="shared" si="0"/>
        <v>2.2835164835164834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1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1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1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1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1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1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1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1" ht="17.25" x14ac:dyDescent="0.25">
      <c r="A25" s="30"/>
      <c r="B25" s="31"/>
      <c r="C25" s="30"/>
      <c r="G25" s="26" t="s">
        <v>16</v>
      </c>
      <c r="H25" s="27">
        <f>AVERAGE(H6,H9,H12)</f>
        <v>7.6532356532356518</v>
      </c>
      <c r="J25" s="28" t="s">
        <v>6</v>
      </c>
      <c r="K25" s="29">
        <f>AVERAGE(I6,I9,I12)</f>
        <v>8105.5214501709852</v>
      </c>
    </row>
    <row r="26" spans="1:11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7D58-FCA3-49B4-8BEA-A12FE977554C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44224</v>
      </c>
    </row>
    <row r="2" spans="1:10" x14ac:dyDescent="0.25">
      <c r="A2" s="2" t="s">
        <v>15</v>
      </c>
      <c r="B2" s="32">
        <v>0.64</v>
      </c>
    </row>
    <row r="3" spans="1:10" ht="18.75" x14ac:dyDescent="0.25">
      <c r="A3" s="2" t="s">
        <v>22</v>
      </c>
      <c r="B3" s="32" t="s">
        <v>24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40.909999999999997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7.4926739926739918</v>
      </c>
      <c r="I6" s="42">
        <f>(H8-H7)/(G8-G7)</f>
        <v>5965.5047712372543</v>
      </c>
      <c r="J6" s="16"/>
    </row>
    <row r="7" spans="1:10" x14ac:dyDescent="0.25">
      <c r="B7" s="46"/>
      <c r="C7" s="22">
        <v>0.05</v>
      </c>
      <c r="D7" s="13">
        <f>D6*0.05</f>
        <v>2.0455000000000001</v>
      </c>
      <c r="E7" s="6">
        <v>8.8000000000000005E-3</v>
      </c>
      <c r="F7" s="6">
        <v>8.9999999999999993E-3</v>
      </c>
      <c r="G7" s="7">
        <f t="shared" ref="G7:G23" si="1">(E7+F7)/(2*150)</f>
        <v>5.933333333333333E-5</v>
      </c>
      <c r="H7" s="8">
        <f t="shared" si="0"/>
        <v>0.37463369963369964</v>
      </c>
      <c r="I7" s="43"/>
    </row>
    <row r="8" spans="1:10" ht="16.5" thickBot="1" x14ac:dyDescent="0.3">
      <c r="B8" s="47"/>
      <c r="C8" s="23">
        <v>0.3</v>
      </c>
      <c r="D8" s="14">
        <f>D6*0.3</f>
        <v>12.272999999999998</v>
      </c>
      <c r="E8" s="9">
        <v>5.4800000000000001E-2</v>
      </c>
      <c r="F8" s="9">
        <v>5.7200000000000001E-2</v>
      </c>
      <c r="G8" s="10">
        <f t="shared" si="1"/>
        <v>3.7333333333333332E-4</v>
      </c>
      <c r="H8" s="11">
        <f t="shared" si="0"/>
        <v>2.2478021978021974</v>
      </c>
      <c r="I8" s="44"/>
    </row>
    <row r="9" spans="1:10" x14ac:dyDescent="0.25">
      <c r="B9" s="45" t="s">
        <v>9</v>
      </c>
      <c r="C9" s="21" t="s">
        <v>1</v>
      </c>
      <c r="D9" s="12">
        <v>41.08</v>
      </c>
      <c r="E9" s="3" t="s">
        <v>13</v>
      </c>
      <c r="F9" s="3" t="s">
        <v>13</v>
      </c>
      <c r="G9" s="4" t="s">
        <v>13</v>
      </c>
      <c r="H9" s="5">
        <f t="shared" si="0"/>
        <v>7.5238095238095237</v>
      </c>
      <c r="I9" s="42">
        <f>(H11-H10)/(G11-G10)</f>
        <v>6670.0439040864576</v>
      </c>
    </row>
    <row r="10" spans="1:10" x14ac:dyDescent="0.25">
      <c r="B10" s="46"/>
      <c r="C10" s="22">
        <v>0.05</v>
      </c>
      <c r="D10" s="13">
        <f>D9*0.05</f>
        <v>2.0539999999999998</v>
      </c>
      <c r="E10" s="6">
        <v>7.7999999999999996E-3</v>
      </c>
      <c r="F10" s="6">
        <v>8.8000000000000005E-3</v>
      </c>
      <c r="G10" s="7">
        <f t="shared" si="1"/>
        <v>5.5333333333333334E-5</v>
      </c>
      <c r="H10" s="8">
        <f t="shared" si="0"/>
        <v>0.37619047619047613</v>
      </c>
      <c r="I10" s="43"/>
    </row>
    <row r="11" spans="1:10" ht="16.5" thickBot="1" x14ac:dyDescent="0.3">
      <c r="B11" s="47"/>
      <c r="C11" s="23">
        <v>0.3</v>
      </c>
      <c r="D11" s="14">
        <f>D9*0.3</f>
        <v>12.324</v>
      </c>
      <c r="E11" s="9">
        <v>5.04E-2</v>
      </c>
      <c r="F11" s="9">
        <v>5.0799999999999998E-2</v>
      </c>
      <c r="G11" s="10">
        <f t="shared" si="1"/>
        <v>3.3733333333333331E-4</v>
      </c>
      <c r="H11" s="11">
        <f t="shared" si="0"/>
        <v>2.2571428571428571</v>
      </c>
      <c r="I11" s="44"/>
    </row>
    <row r="12" spans="1:10" x14ac:dyDescent="0.25">
      <c r="B12" s="45" t="s">
        <v>10</v>
      </c>
      <c r="C12" s="21" t="s">
        <v>1</v>
      </c>
      <c r="D12" s="48">
        <v>41.56</v>
      </c>
      <c r="E12" s="3" t="s">
        <v>13</v>
      </c>
      <c r="F12" s="3" t="s">
        <v>13</v>
      </c>
      <c r="G12" s="4" t="s">
        <v>13</v>
      </c>
      <c r="H12" s="5">
        <f t="shared" si="0"/>
        <v>7.6117216117216113</v>
      </c>
      <c r="I12" s="42">
        <f>(H14-H13)/(G14-G13)</f>
        <v>7253.864305960873</v>
      </c>
    </row>
    <row r="13" spans="1:10" x14ac:dyDescent="0.25">
      <c r="B13" s="46"/>
      <c r="C13" s="22">
        <v>0.05</v>
      </c>
      <c r="D13" s="13">
        <f>D12*0.05</f>
        <v>2.0780000000000003</v>
      </c>
      <c r="E13" s="6">
        <v>9.1999999999999998E-3</v>
      </c>
      <c r="F13" s="6">
        <v>9.7999999999999997E-3</v>
      </c>
      <c r="G13" s="7">
        <f t="shared" si="1"/>
        <v>6.3333333333333332E-5</v>
      </c>
      <c r="H13" s="8">
        <f t="shared" si="0"/>
        <v>0.38058608058608068</v>
      </c>
      <c r="I13" s="43"/>
    </row>
    <row r="14" spans="1:10" ht="16.5" thickBot="1" x14ac:dyDescent="0.3">
      <c r="B14" s="47"/>
      <c r="C14" s="23">
        <v>0.3</v>
      </c>
      <c r="D14" s="14">
        <f>D12*0.3</f>
        <v>12.468</v>
      </c>
      <c r="E14" s="9">
        <v>4.82E-2</v>
      </c>
      <c r="F14" s="9">
        <v>4.9500000000000002E-2</v>
      </c>
      <c r="G14" s="10">
        <f t="shared" si="1"/>
        <v>3.256666666666667E-4</v>
      </c>
      <c r="H14" s="11">
        <f t="shared" si="0"/>
        <v>2.2835164835164834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7.5427350427350417</v>
      </c>
      <c r="I25" s="16"/>
      <c r="J25" s="28" t="s">
        <v>6</v>
      </c>
      <c r="K25" s="29">
        <f>AVERAGE(I6,I9,I12)</f>
        <v>6629.8043270948619</v>
      </c>
      <c r="L25" s="40"/>
    </row>
    <row r="26" spans="1:12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D3051-EDC8-4A5F-806B-58DE0DA82A85}">
  <dimension ref="A1:L25"/>
  <sheetViews>
    <sheetView workbookViewId="0">
      <selection activeCell="B1" sqref="B1"/>
    </sheetView>
  </sheetViews>
  <sheetFormatPr defaultColWidth="9" defaultRowHeight="15.75" x14ac:dyDescent="0.25"/>
  <cols>
    <col min="1" max="1" width="13.85546875" style="2" bestFit="1" customWidth="1"/>
    <col min="2" max="2" width="11.140625" style="2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9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43859</v>
      </c>
    </row>
    <row r="2" spans="1:10" x14ac:dyDescent="0.25">
      <c r="A2" s="2" t="s">
        <v>15</v>
      </c>
      <c r="B2" s="32">
        <v>0.72</v>
      </c>
    </row>
    <row r="3" spans="1:10" ht="18.75" x14ac:dyDescent="0.25">
      <c r="A3" s="2" t="s">
        <v>22</v>
      </c>
      <c r="B3" s="32" t="s">
        <v>25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40.36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7.3919413919413923</v>
      </c>
      <c r="I6" s="42">
        <f>(H8-H7)/(G8-G7)</f>
        <v>4932.345234836338</v>
      </c>
      <c r="J6" s="16"/>
    </row>
    <row r="7" spans="1:10" x14ac:dyDescent="0.25">
      <c r="B7" s="46"/>
      <c r="C7" s="22">
        <v>0.05</v>
      </c>
      <c r="D7" s="13">
        <f>D6*0.05</f>
        <v>2.0180000000000002</v>
      </c>
      <c r="E7" s="6">
        <v>9.4000000000000004E-3</v>
      </c>
      <c r="F7" s="6">
        <v>9.1999999999999998E-3</v>
      </c>
      <c r="G7" s="7">
        <f t="shared" ref="G7:G23" si="1">(E7+F7)/(2*150)</f>
        <v>6.1999999999999989E-5</v>
      </c>
      <c r="H7" s="8">
        <f t="shared" si="0"/>
        <v>0.36959706959706962</v>
      </c>
      <c r="I7" s="43"/>
    </row>
    <row r="8" spans="1:10" ht="16.5" thickBot="1" x14ac:dyDescent="0.3">
      <c r="B8" s="47"/>
      <c r="C8" s="23">
        <v>0.3</v>
      </c>
      <c r="D8" s="14">
        <f>D6*0.3</f>
        <v>12.107999999999999</v>
      </c>
      <c r="E8" s="9">
        <v>6.5199999999999994E-2</v>
      </c>
      <c r="F8" s="9">
        <v>6.5799999999999997E-2</v>
      </c>
      <c r="G8" s="10">
        <f t="shared" si="1"/>
        <v>4.3666666666666669E-4</v>
      </c>
      <c r="H8" s="11">
        <f t="shared" si="0"/>
        <v>2.2175824175824177</v>
      </c>
      <c r="I8" s="44"/>
    </row>
    <row r="9" spans="1:10" x14ac:dyDescent="0.25">
      <c r="B9" s="45" t="s">
        <v>9</v>
      </c>
      <c r="C9" s="21" t="s">
        <v>1</v>
      </c>
      <c r="D9" s="24">
        <v>39.36</v>
      </c>
      <c r="E9" s="3" t="s">
        <v>13</v>
      </c>
      <c r="F9" s="3" t="s">
        <v>13</v>
      </c>
      <c r="G9" s="4" t="s">
        <v>13</v>
      </c>
      <c r="H9" s="5">
        <f t="shared" si="0"/>
        <v>7.2087912087912089</v>
      </c>
      <c r="I9" s="42">
        <f>(H11-H10)/(G11-G10)</f>
        <v>4731.4198009918673</v>
      </c>
    </row>
    <row r="10" spans="1:10" x14ac:dyDescent="0.25">
      <c r="B10" s="46"/>
      <c r="C10" s="22">
        <v>0.05</v>
      </c>
      <c r="D10" s="13">
        <f>D9*0.05</f>
        <v>1.968</v>
      </c>
      <c r="E10" s="6">
        <v>9.7999999999999997E-3</v>
      </c>
      <c r="F10" s="6">
        <v>9.1299999999999992E-3</v>
      </c>
      <c r="G10" s="7">
        <f t="shared" si="1"/>
        <v>6.3100000000000002E-5</v>
      </c>
      <c r="H10" s="8">
        <f t="shared" si="0"/>
        <v>0.36043956043956044</v>
      </c>
      <c r="I10" s="43"/>
    </row>
    <row r="11" spans="1:10" ht="16.5" thickBot="1" x14ac:dyDescent="0.3">
      <c r="B11" s="47"/>
      <c r="C11" s="23">
        <v>0.3</v>
      </c>
      <c r="D11" s="14">
        <f>D9*0.3</f>
        <v>11.808</v>
      </c>
      <c r="E11" s="9">
        <v>6.6799999999999998E-2</v>
      </c>
      <c r="F11" s="9">
        <v>6.6400000000000001E-2</v>
      </c>
      <c r="G11" s="10">
        <f t="shared" si="1"/>
        <v>4.4399999999999995E-4</v>
      </c>
      <c r="H11" s="11">
        <f t="shared" si="0"/>
        <v>2.1626373626373625</v>
      </c>
      <c r="I11" s="44"/>
    </row>
    <row r="12" spans="1:10" x14ac:dyDescent="0.25">
      <c r="B12" s="45" t="s">
        <v>10</v>
      </c>
      <c r="C12" s="21" t="s">
        <v>1</v>
      </c>
      <c r="D12" s="12">
        <v>40.840000000000003</v>
      </c>
      <c r="E12" s="3" t="s">
        <v>13</v>
      </c>
      <c r="F12" s="3" t="s">
        <v>13</v>
      </c>
      <c r="G12" s="4" t="s">
        <v>13</v>
      </c>
      <c r="H12" s="5">
        <f t="shared" si="0"/>
        <v>7.4798534798534808</v>
      </c>
      <c r="I12" s="42">
        <f>(H14-H13)/(G14-G13)</f>
        <v>5218.5024278047531</v>
      </c>
    </row>
    <row r="13" spans="1:10" x14ac:dyDescent="0.25">
      <c r="B13" s="46"/>
      <c r="C13" s="22">
        <v>0.05</v>
      </c>
      <c r="D13" s="13">
        <f>D12*0.05</f>
        <v>2.0420000000000003</v>
      </c>
      <c r="E13" s="6">
        <v>8.8999999999999999E-3</v>
      </c>
      <c r="F13" s="6">
        <v>8.8999999999999999E-3</v>
      </c>
      <c r="G13" s="7">
        <f t="shared" si="1"/>
        <v>5.933333333333333E-5</v>
      </c>
      <c r="H13" s="8">
        <f t="shared" si="0"/>
        <v>0.373992673992674</v>
      </c>
      <c r="I13" s="43"/>
    </row>
    <row r="14" spans="1:10" ht="16.5" thickBot="1" x14ac:dyDescent="0.3">
      <c r="B14" s="47"/>
      <c r="C14" s="23">
        <v>0.3</v>
      </c>
      <c r="D14" s="14">
        <f>D12*0.3</f>
        <v>12.252000000000001</v>
      </c>
      <c r="E14" s="9">
        <v>6.2199999999999998E-2</v>
      </c>
      <c r="F14" s="9">
        <v>6.3100000000000003E-2</v>
      </c>
      <c r="G14" s="10">
        <f t="shared" si="1"/>
        <v>4.1766666666666666E-4</v>
      </c>
      <c r="H14" s="11">
        <f t="shared" si="0"/>
        <v>2.243956043956044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7.3601953601953616</v>
      </c>
      <c r="I25" s="16"/>
      <c r="J25" s="28" t="s">
        <v>6</v>
      </c>
      <c r="K25" s="29">
        <f>AVERAGE(I6,I9,I12)</f>
        <v>4960.7558212109861</v>
      </c>
      <c r="L25" s="40"/>
    </row>
  </sheetData>
  <sortState xmlns:xlrd2="http://schemas.microsoft.com/office/spreadsheetml/2017/richdata2" ref="C25:C26">
    <sortCondition ref="C25"/>
  </sortState>
  <mergeCells count="12">
    <mergeCell ref="B6:B8"/>
    <mergeCell ref="I6:I8"/>
    <mergeCell ref="B9:B11"/>
    <mergeCell ref="I9:I11"/>
    <mergeCell ref="B12:B14"/>
    <mergeCell ref="I12:I14"/>
    <mergeCell ref="B15:B17"/>
    <mergeCell ref="I15:I17"/>
    <mergeCell ref="B18:B20"/>
    <mergeCell ref="I18:I20"/>
    <mergeCell ref="B21:B23"/>
    <mergeCell ref="I21:I23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53297-0E2F-4117-8F6F-9CD45FE047E2}">
  <dimension ref="A1:L27"/>
  <sheetViews>
    <sheetView workbookViewId="0">
      <selection activeCell="B1" sqref="B1"/>
    </sheetView>
  </sheetViews>
  <sheetFormatPr defaultColWidth="9" defaultRowHeight="15.75" x14ac:dyDescent="0.25"/>
  <cols>
    <col min="1" max="1" width="15.42578125" style="2" bestFit="1" customWidth="1"/>
    <col min="2" max="2" width="12.425781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43860</v>
      </c>
    </row>
    <row r="2" spans="1:10" x14ac:dyDescent="0.25">
      <c r="A2" s="2" t="s">
        <v>15</v>
      </c>
      <c r="B2" s="32">
        <v>0.75</v>
      </c>
    </row>
    <row r="3" spans="1:10" ht="18.75" x14ac:dyDescent="0.25">
      <c r="A3" s="2" t="s">
        <v>17</v>
      </c>
      <c r="B3" s="32" t="s">
        <v>26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38.659999999999997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7.0805860805860794</v>
      </c>
      <c r="I6" s="42">
        <f>(H8-H7)/(G8-G7)</f>
        <v>3680.1382955229105</v>
      </c>
      <c r="J6" s="16"/>
    </row>
    <row r="7" spans="1:10" x14ac:dyDescent="0.25">
      <c r="B7" s="46"/>
      <c r="C7" s="22">
        <v>0.05</v>
      </c>
      <c r="D7" s="13">
        <f>D6*0.05</f>
        <v>1.9329999999999998</v>
      </c>
      <c r="E7" s="6">
        <v>1.9599999999999999E-2</v>
      </c>
      <c r="F7" s="6">
        <v>1.8800000000000001E-2</v>
      </c>
      <c r="G7" s="7">
        <f t="shared" ref="G7:G23" si="1">(E7+F7)/(2*150)</f>
        <v>1.2800000000000002E-4</v>
      </c>
      <c r="H7" s="8">
        <f t="shared" si="0"/>
        <v>0.35402930402930399</v>
      </c>
      <c r="I7" s="43"/>
    </row>
    <row r="8" spans="1:10" ht="16.5" thickBot="1" x14ac:dyDescent="0.3">
      <c r="B8" s="47"/>
      <c r="C8" s="23">
        <v>0.3</v>
      </c>
      <c r="D8" s="14">
        <f>D6*0.3</f>
        <v>11.597999999999999</v>
      </c>
      <c r="E8" s="9">
        <v>9.1700000000000004E-2</v>
      </c>
      <c r="F8" s="9">
        <v>9.0999999999999998E-2</v>
      </c>
      <c r="G8" s="10">
        <f t="shared" si="1"/>
        <v>6.0900000000000006E-4</v>
      </c>
      <c r="H8" s="11">
        <f t="shared" si="0"/>
        <v>2.1241758241758242</v>
      </c>
      <c r="I8" s="44"/>
    </row>
    <row r="9" spans="1:10" x14ac:dyDescent="0.25">
      <c r="B9" s="45" t="s">
        <v>9</v>
      </c>
      <c r="C9" s="21" t="s">
        <v>1</v>
      </c>
      <c r="D9" s="49">
        <f>38.47</f>
        <v>38.47</v>
      </c>
      <c r="E9" s="3" t="s">
        <v>13</v>
      </c>
      <c r="F9" s="3" t="s">
        <v>13</v>
      </c>
      <c r="G9" s="4" t="s">
        <v>13</v>
      </c>
      <c r="H9" s="5">
        <f t="shared" si="0"/>
        <v>7.0457875457875456</v>
      </c>
      <c r="I9" s="42">
        <f>(H11-H10)/(G11-G10)</f>
        <v>3654.4541212591002</v>
      </c>
    </row>
    <row r="10" spans="1:10" x14ac:dyDescent="0.25">
      <c r="B10" s="46"/>
      <c r="C10" s="22">
        <v>0.05</v>
      </c>
      <c r="D10" s="13">
        <f>D9*0.05</f>
        <v>1.9235</v>
      </c>
      <c r="E10" s="6">
        <v>1.9199999999999998E-2</v>
      </c>
      <c r="F10" s="6">
        <v>1.9199999999999998E-2</v>
      </c>
      <c r="G10" s="7">
        <f t="shared" si="1"/>
        <v>1.2799999999999999E-4</v>
      </c>
      <c r="H10" s="8">
        <f t="shared" si="0"/>
        <v>0.35228937728937726</v>
      </c>
      <c r="I10" s="43"/>
    </row>
    <row r="11" spans="1:10" ht="16.5" thickBot="1" x14ac:dyDescent="0.3">
      <c r="B11" s="47"/>
      <c r="C11" s="23">
        <v>0.3</v>
      </c>
      <c r="D11" s="14">
        <f>D9*0.3</f>
        <v>11.540999999999999</v>
      </c>
      <c r="E11" s="9">
        <v>9.1800000000000007E-2</v>
      </c>
      <c r="F11" s="9">
        <v>9.1200000000000003E-2</v>
      </c>
      <c r="G11" s="10">
        <f t="shared" si="1"/>
        <v>6.0999999999999997E-4</v>
      </c>
      <c r="H11" s="11">
        <f t="shared" si="0"/>
        <v>2.1137362637362638</v>
      </c>
      <c r="I11" s="44"/>
    </row>
    <row r="12" spans="1:10" x14ac:dyDescent="0.25">
      <c r="B12" s="45" t="s">
        <v>10</v>
      </c>
      <c r="C12" s="21" t="s">
        <v>1</v>
      </c>
      <c r="D12" s="12">
        <v>39.18</v>
      </c>
      <c r="E12" s="3" t="s">
        <v>13</v>
      </c>
      <c r="F12" s="3" t="s">
        <v>13</v>
      </c>
      <c r="G12" s="4" t="s">
        <v>13</v>
      </c>
      <c r="H12" s="5">
        <f t="shared" si="0"/>
        <v>7.1758241758241761</v>
      </c>
      <c r="I12" s="42">
        <f>(H14-H13)/(G14-G13)</f>
        <v>3749.6468556177329</v>
      </c>
    </row>
    <row r="13" spans="1:10" x14ac:dyDescent="0.25">
      <c r="B13" s="46"/>
      <c r="C13" s="22">
        <v>0.05</v>
      </c>
      <c r="D13" s="13">
        <f>D12*0.05</f>
        <v>1.9590000000000001</v>
      </c>
      <c r="E13" s="6">
        <v>1.84E-2</v>
      </c>
      <c r="F13" s="6">
        <v>1.8599999999999998E-2</v>
      </c>
      <c r="G13" s="7">
        <f t="shared" si="1"/>
        <v>1.2333333333333334E-4</v>
      </c>
      <c r="H13" s="8">
        <f t="shared" si="0"/>
        <v>0.35879120879120879</v>
      </c>
      <c r="I13" s="43"/>
    </row>
    <row r="14" spans="1:10" ht="16.5" thickBot="1" x14ac:dyDescent="0.3">
      <c r="B14" s="47"/>
      <c r="C14" s="23">
        <v>0.3</v>
      </c>
      <c r="D14" s="14">
        <f>D12*0.3</f>
        <v>11.754</v>
      </c>
      <c r="E14" s="9">
        <v>9.0399999999999994E-2</v>
      </c>
      <c r="F14" s="9">
        <v>9.0130000000000002E-2</v>
      </c>
      <c r="G14" s="10">
        <f t="shared" si="1"/>
        <v>6.0176666666666664E-4</v>
      </c>
      <c r="H14" s="11">
        <f t="shared" si="0"/>
        <v>2.1527472527472526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7.1007326007325995</v>
      </c>
      <c r="I25" s="16"/>
      <c r="J25" s="28" t="s">
        <v>6</v>
      </c>
      <c r="K25" s="29">
        <f>AVERAGE(I6,I9,I12)</f>
        <v>3694.7464241332477</v>
      </c>
      <c r="L25" s="39" t="e">
        <f>AVERAGE(I6,I9,I15,I18)</f>
        <v>#DIV/0!</v>
      </c>
    </row>
    <row r="26" spans="1:12" x14ac:dyDescent="0.25">
      <c r="A26" s="30"/>
      <c r="B26" s="31"/>
      <c r="C26" s="30"/>
    </row>
    <row r="27" spans="1:12" x14ac:dyDescent="0.25">
      <c r="A27" s="30"/>
      <c r="B27" s="31"/>
      <c r="C27" s="30"/>
    </row>
  </sheetData>
  <sortState xmlns:xlrd2="http://schemas.microsoft.com/office/spreadsheetml/2017/richdata2" ref="C25:C27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B27BF-B4F1-4CC1-A069-10CA000FD393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43861</v>
      </c>
    </row>
    <row r="2" spans="1:10" x14ac:dyDescent="0.25">
      <c r="A2" s="2" t="s">
        <v>15</v>
      </c>
      <c r="B2" s="32">
        <v>0.74</v>
      </c>
    </row>
    <row r="3" spans="1:10" ht="18.75" x14ac:dyDescent="0.25">
      <c r="A3" s="2" t="s">
        <v>22</v>
      </c>
      <c r="B3" s="32" t="s">
        <v>27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32.32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5.9194139194139197</v>
      </c>
      <c r="I6" s="42">
        <f>(H8-H7)/(G8-G7)</f>
        <v>2707.0490485124633</v>
      </c>
      <c r="J6" s="16"/>
    </row>
    <row r="7" spans="1:10" x14ac:dyDescent="0.25">
      <c r="B7" s="46"/>
      <c r="C7" s="22">
        <v>0.05</v>
      </c>
      <c r="D7" s="13">
        <f>D6*0.05</f>
        <v>1.6160000000000001</v>
      </c>
      <c r="E7" s="6">
        <v>2.0400000000000001E-2</v>
      </c>
      <c r="F7" s="6">
        <v>1.9800000000000002E-2</v>
      </c>
      <c r="G7" s="7">
        <f t="shared" ref="G7:G23" si="1">(E7+F7)/(2*150)</f>
        <v>1.34E-4</v>
      </c>
      <c r="H7" s="8">
        <f t="shared" si="0"/>
        <v>0.29597069597069603</v>
      </c>
      <c r="I7" s="43"/>
    </row>
    <row r="8" spans="1:10" ht="16.5" thickBot="1" x14ac:dyDescent="0.3">
      <c r="B8" s="47"/>
      <c r="C8" s="23">
        <v>0.3</v>
      </c>
      <c r="D8" s="14">
        <f>D6*0.3</f>
        <v>9.6959999999999997</v>
      </c>
      <c r="E8" s="9">
        <v>0.1028</v>
      </c>
      <c r="F8" s="9">
        <v>0.1014</v>
      </c>
      <c r="G8" s="10">
        <f t="shared" si="1"/>
        <v>6.8066666666666666E-4</v>
      </c>
      <c r="H8" s="11">
        <f t="shared" si="0"/>
        <v>1.775824175824176</v>
      </c>
      <c r="I8" s="44"/>
    </row>
    <row r="9" spans="1:10" x14ac:dyDescent="0.25">
      <c r="B9" s="45" t="s">
        <v>9</v>
      </c>
      <c r="C9" s="21" t="s">
        <v>1</v>
      </c>
      <c r="D9" s="12">
        <v>32.130000000000003</v>
      </c>
      <c r="E9" s="3" t="s">
        <v>13</v>
      </c>
      <c r="F9" s="3" t="s">
        <v>13</v>
      </c>
      <c r="G9" s="4" t="s">
        <v>13</v>
      </c>
      <c r="H9" s="5">
        <f t="shared" si="0"/>
        <v>5.884615384615385</v>
      </c>
      <c r="I9" s="42">
        <f>(H11-H10)/(G11-G10)</f>
        <v>2686.2212650404981</v>
      </c>
    </row>
    <row r="10" spans="1:10" x14ac:dyDescent="0.25">
      <c r="B10" s="46"/>
      <c r="C10" s="22">
        <v>0.05</v>
      </c>
      <c r="D10" s="13">
        <f>D9*0.05</f>
        <v>1.6065000000000003</v>
      </c>
      <c r="E10" s="6">
        <v>1.9800000000000002E-2</v>
      </c>
      <c r="F10" s="6">
        <v>2.0400000000000001E-2</v>
      </c>
      <c r="G10" s="7">
        <f t="shared" si="1"/>
        <v>1.34E-4</v>
      </c>
      <c r="H10" s="8">
        <f t="shared" si="0"/>
        <v>0.2942307692307693</v>
      </c>
      <c r="I10" s="43"/>
    </row>
    <row r="11" spans="1:10" ht="16.5" thickBot="1" x14ac:dyDescent="0.3">
      <c r="B11" s="47"/>
      <c r="C11" s="23">
        <v>0.3</v>
      </c>
      <c r="D11" s="14">
        <f>D9*0.3</f>
        <v>9.6390000000000011</v>
      </c>
      <c r="E11" s="9">
        <v>0.1023</v>
      </c>
      <c r="F11" s="9">
        <v>0.1022</v>
      </c>
      <c r="G11" s="10">
        <f t="shared" si="1"/>
        <v>6.8166666666666668E-4</v>
      </c>
      <c r="H11" s="11">
        <f t="shared" si="0"/>
        <v>1.7653846153846156</v>
      </c>
      <c r="I11" s="44"/>
    </row>
    <row r="12" spans="1:10" x14ac:dyDescent="0.25">
      <c r="B12" s="45" t="s">
        <v>10</v>
      </c>
      <c r="C12" s="21" t="s">
        <v>1</v>
      </c>
      <c r="D12" s="12">
        <v>31.76</v>
      </c>
      <c r="E12" s="3" t="s">
        <v>13</v>
      </c>
      <c r="F12" s="3" t="s">
        <v>13</v>
      </c>
      <c r="G12" s="4" t="s">
        <v>13</v>
      </c>
      <c r="H12" s="5">
        <f t="shared" si="0"/>
        <v>5.8168498168498166</v>
      </c>
      <c r="I12" s="42">
        <f>(H14-H13)/(G14-G13)</f>
        <v>2676.4646396548233</v>
      </c>
    </row>
    <row r="13" spans="1:10" x14ac:dyDescent="0.25">
      <c r="B13" s="46"/>
      <c r="C13" s="22">
        <v>0.05</v>
      </c>
      <c r="D13" s="13">
        <f>D12*0.05</f>
        <v>1.5880000000000001</v>
      </c>
      <c r="E13" s="6">
        <v>1.9800000000000002E-2</v>
      </c>
      <c r="F13" s="6">
        <v>2.0199999999999999E-2</v>
      </c>
      <c r="G13" s="7">
        <f t="shared" si="1"/>
        <v>1.3333333333333334E-4</v>
      </c>
      <c r="H13" s="8">
        <f t="shared" si="0"/>
        <v>0.29084249084249086</v>
      </c>
      <c r="I13" s="43"/>
    </row>
    <row r="14" spans="1:10" ht="16.5" thickBot="1" x14ac:dyDescent="0.3">
      <c r="B14" s="47"/>
      <c r="C14" s="23">
        <v>0.3</v>
      </c>
      <c r="D14" s="14">
        <f>D12*0.3</f>
        <v>9.5280000000000005</v>
      </c>
      <c r="E14" s="9">
        <v>0.1014</v>
      </c>
      <c r="F14" s="9">
        <v>0.1016</v>
      </c>
      <c r="G14" s="10">
        <f t="shared" si="1"/>
        <v>6.7666666666666667E-4</v>
      </c>
      <c r="H14" s="11">
        <f t="shared" si="0"/>
        <v>1.7450549450549451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5.8736263736263732</v>
      </c>
      <c r="I25" s="16"/>
      <c r="J25" s="28" t="s">
        <v>6</v>
      </c>
      <c r="K25" s="29">
        <f>AVERAGE(I6,I9,I12)</f>
        <v>2689.9116510692616</v>
      </c>
      <c r="L25" s="39"/>
    </row>
    <row r="26" spans="1:12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838C3-75FD-4B2F-AC58-3DDD692CE063}">
  <dimension ref="A1:L26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10.7109375" style="2" bestFit="1" customWidth="1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" style="2" bestFit="1" customWidth="1"/>
    <col min="10" max="10" width="2.140625" style="2" bestFit="1" customWidth="1"/>
    <col min="11" max="11" width="8" style="2" bestFit="1" customWidth="1"/>
    <col min="12" max="16384" width="9" style="2"/>
  </cols>
  <sheetData>
    <row r="1" spans="1:10" x14ac:dyDescent="0.25">
      <c r="A1" s="2" t="s">
        <v>14</v>
      </c>
      <c r="B1" s="17">
        <v>43865</v>
      </c>
    </row>
    <row r="2" spans="1:10" x14ac:dyDescent="0.25">
      <c r="A2" s="2" t="s">
        <v>15</v>
      </c>
      <c r="B2" s="32">
        <v>0.74</v>
      </c>
    </row>
    <row r="3" spans="1:10" ht="18.75" x14ac:dyDescent="0.25">
      <c r="A3" s="2" t="s">
        <v>22</v>
      </c>
      <c r="B3" s="32" t="s">
        <v>28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20.18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3.6959706959706962</v>
      </c>
      <c r="I6" s="42">
        <f>(H8-H7)/(G8-G7)</f>
        <v>1419.3435852422026</v>
      </c>
      <c r="J6" s="16"/>
    </row>
    <row r="7" spans="1:10" x14ac:dyDescent="0.25">
      <c r="B7" s="46"/>
      <c r="C7" s="22">
        <v>0.05</v>
      </c>
      <c r="D7" s="13">
        <f>D6*0.05</f>
        <v>1.0090000000000001</v>
      </c>
      <c r="E7" s="6">
        <v>4.4200000000000003E-2</v>
      </c>
      <c r="F7" s="6">
        <v>4.1399999999999999E-2</v>
      </c>
      <c r="G7" s="7">
        <f t="shared" ref="G7:G23" si="1">(E7+F7)/(2*150)</f>
        <v>2.8533333333333335E-4</v>
      </c>
      <c r="H7" s="8">
        <f t="shared" si="0"/>
        <v>0.18479853479853481</v>
      </c>
      <c r="I7" s="43"/>
    </row>
    <row r="8" spans="1:10" ht="16.5" thickBot="1" x14ac:dyDescent="0.3">
      <c r="B8" s="47"/>
      <c r="C8" s="23">
        <v>0.3</v>
      </c>
      <c r="D8" s="14">
        <f>D6*0.3</f>
        <v>6.0539999999999994</v>
      </c>
      <c r="E8" s="9">
        <v>0.14080000000000001</v>
      </c>
      <c r="F8" s="9">
        <v>0.1401</v>
      </c>
      <c r="G8" s="10">
        <f t="shared" si="1"/>
        <v>9.3633333333333351E-4</v>
      </c>
      <c r="H8" s="11">
        <f t="shared" si="0"/>
        <v>1.1087912087912088</v>
      </c>
      <c r="I8" s="44"/>
    </row>
    <row r="9" spans="1:10" x14ac:dyDescent="0.25">
      <c r="B9" s="45" t="s">
        <v>9</v>
      </c>
      <c r="C9" s="21" t="s">
        <v>1</v>
      </c>
      <c r="D9" s="12">
        <v>19.96</v>
      </c>
      <c r="E9" s="3" t="s">
        <v>13</v>
      </c>
      <c r="F9" s="3" t="s">
        <v>13</v>
      </c>
      <c r="G9" s="4" t="s">
        <v>13</v>
      </c>
      <c r="H9" s="5">
        <f t="shared" si="0"/>
        <v>3.6556776556776556</v>
      </c>
      <c r="I9" s="42">
        <f>(H11-H10)/(G11-G10)</f>
        <v>1291.4546593303073</v>
      </c>
    </row>
    <row r="10" spans="1:10" x14ac:dyDescent="0.25">
      <c r="B10" s="46"/>
      <c r="C10" s="22">
        <v>0.05</v>
      </c>
      <c r="D10" s="13">
        <f>D9*0.05</f>
        <v>0.99800000000000011</v>
      </c>
      <c r="E10" s="6">
        <v>4.7399999999999998E-2</v>
      </c>
      <c r="F10" s="6">
        <v>4.53E-2</v>
      </c>
      <c r="G10" s="7">
        <f t="shared" si="1"/>
        <v>3.0900000000000003E-4</v>
      </c>
      <c r="H10" s="8">
        <f t="shared" si="0"/>
        <v>0.1827838827838828</v>
      </c>
      <c r="I10" s="43"/>
    </row>
    <row r="11" spans="1:10" ht="16.5" thickBot="1" x14ac:dyDescent="0.3">
      <c r="B11" s="47"/>
      <c r="C11" s="23">
        <v>0.3</v>
      </c>
      <c r="D11" s="14">
        <f>D9*0.3</f>
        <v>5.9880000000000004</v>
      </c>
      <c r="E11" s="9">
        <v>0.1532</v>
      </c>
      <c r="F11" s="9">
        <v>0.15179999999999999</v>
      </c>
      <c r="G11" s="10">
        <f t="shared" si="1"/>
        <v>1.0166666666666666E-3</v>
      </c>
      <c r="H11" s="11">
        <f t="shared" si="0"/>
        <v>1.0967032967032968</v>
      </c>
      <c r="I11" s="44"/>
    </row>
    <row r="12" spans="1:10" x14ac:dyDescent="0.25">
      <c r="B12" s="45" t="s">
        <v>10</v>
      </c>
      <c r="C12" s="21" t="s">
        <v>1</v>
      </c>
      <c r="D12" s="12">
        <v>20.88</v>
      </c>
      <c r="E12" s="3" t="s">
        <v>13</v>
      </c>
      <c r="F12" s="3" t="s">
        <v>13</v>
      </c>
      <c r="G12" s="4" t="s">
        <v>13</v>
      </c>
      <c r="H12" s="5">
        <f t="shared" si="0"/>
        <v>3.8241758241758244</v>
      </c>
      <c r="I12" s="42">
        <f>(H14-H13)/(G14-G13)</f>
        <v>1620.4134848202641</v>
      </c>
    </row>
    <row r="13" spans="1:10" x14ac:dyDescent="0.25">
      <c r="B13" s="46"/>
      <c r="C13" s="22">
        <v>0.05</v>
      </c>
      <c r="D13" s="13">
        <f>D12*0.05</f>
        <v>1.044</v>
      </c>
      <c r="E13" s="6">
        <v>4.58E-2</v>
      </c>
      <c r="F13" s="6">
        <v>4.7E-2</v>
      </c>
      <c r="G13" s="7">
        <f t="shared" si="1"/>
        <v>3.0933333333333334E-4</v>
      </c>
      <c r="H13" s="8">
        <f t="shared" si="0"/>
        <v>0.19120879120879122</v>
      </c>
      <c r="I13" s="43"/>
    </row>
    <row r="14" spans="1:10" ht="16.5" thickBot="1" x14ac:dyDescent="0.3">
      <c r="B14" s="47"/>
      <c r="C14" s="23">
        <v>0.3</v>
      </c>
      <c r="D14" s="14">
        <f>D12*0.3</f>
        <v>6.2639999999999993</v>
      </c>
      <c r="E14" s="9">
        <v>0.1356</v>
      </c>
      <c r="F14" s="9">
        <v>0.13420000000000001</v>
      </c>
      <c r="G14" s="10">
        <f t="shared" si="1"/>
        <v>8.9933333333333347E-4</v>
      </c>
      <c r="H14" s="11">
        <f t="shared" si="0"/>
        <v>1.1472527472527472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3.7252747252747258</v>
      </c>
      <c r="I25" s="16"/>
      <c r="J25" s="28" t="s">
        <v>6</v>
      </c>
      <c r="K25" s="29">
        <f>AVERAGE(I6,I9,I12)</f>
        <v>1443.7372431309248</v>
      </c>
      <c r="L25" s="39"/>
    </row>
    <row r="26" spans="1:12" x14ac:dyDescent="0.25">
      <c r="A26" s="30"/>
      <c r="B26" s="31"/>
      <c r="C26" s="30"/>
    </row>
  </sheetData>
  <sortState xmlns:xlrd2="http://schemas.microsoft.com/office/spreadsheetml/2017/richdata2" ref="C25:C26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2DB18-F7E8-415D-AAF9-536A743BF9B0}">
  <dimension ref="A1:L30"/>
  <sheetViews>
    <sheetView workbookViewId="0"/>
  </sheetViews>
  <sheetFormatPr defaultColWidth="9" defaultRowHeight="15.75" x14ac:dyDescent="0.25"/>
  <cols>
    <col min="1" max="1" width="13.85546875" style="2" bestFit="1" customWidth="1"/>
    <col min="2" max="2" width="11.28515625" style="2" bestFit="1" customWidth="1"/>
    <col min="3" max="3" width="9" style="2"/>
    <col min="4" max="4" width="7.85546875" style="2" customWidth="1"/>
    <col min="5" max="6" width="10.42578125" style="2" customWidth="1"/>
    <col min="7" max="7" width="12.5703125" style="2" customWidth="1"/>
    <col min="8" max="8" width="9.140625" style="2" customWidth="1"/>
    <col min="9" max="9" width="8.42578125" style="2" bestFit="1" customWidth="1"/>
    <col min="10" max="10" width="2.140625" style="2" bestFit="1" customWidth="1"/>
    <col min="11" max="11" width="8.7109375" style="2" bestFit="1" customWidth="1"/>
    <col min="12" max="16384" width="9" style="2"/>
  </cols>
  <sheetData>
    <row r="1" spans="1:10" x14ac:dyDescent="0.25">
      <c r="A1" s="2" t="s">
        <v>14</v>
      </c>
      <c r="B1" s="17">
        <v>43864</v>
      </c>
    </row>
    <row r="2" spans="1:10" x14ac:dyDescent="0.25">
      <c r="A2" s="2" t="s">
        <v>15</v>
      </c>
      <c r="B2" s="32">
        <v>0.76</v>
      </c>
    </row>
    <row r="3" spans="1:10" ht="18.75" x14ac:dyDescent="0.25">
      <c r="A3" s="2" t="s">
        <v>22</v>
      </c>
      <c r="B3" s="32" t="s">
        <v>29</v>
      </c>
    </row>
    <row r="4" spans="1:10" ht="16.5" thickBot="1" x14ac:dyDescent="0.3"/>
    <row r="5" spans="1:10" s="1" customFormat="1" ht="32.25" customHeight="1" thickBot="1" x14ac:dyDescent="0.3">
      <c r="D5" s="18" t="s">
        <v>0</v>
      </c>
      <c r="E5" s="19" t="s">
        <v>2</v>
      </c>
      <c r="F5" s="19" t="s">
        <v>3</v>
      </c>
      <c r="G5" s="19" t="s">
        <v>4</v>
      </c>
      <c r="H5" s="19" t="s">
        <v>5</v>
      </c>
      <c r="I5" s="20" t="s">
        <v>7</v>
      </c>
    </row>
    <row r="6" spans="1:10" x14ac:dyDescent="0.25">
      <c r="B6" s="45" t="s">
        <v>8</v>
      </c>
      <c r="C6" s="21" t="s">
        <v>1</v>
      </c>
      <c r="D6" s="12">
        <v>0</v>
      </c>
      <c r="E6" s="3" t="s">
        <v>13</v>
      </c>
      <c r="F6" s="3" t="s">
        <v>13</v>
      </c>
      <c r="G6" s="4" t="s">
        <v>13</v>
      </c>
      <c r="H6" s="5">
        <f t="shared" ref="H6:H23" si="0">D6*100/(14*39)</f>
        <v>0</v>
      </c>
      <c r="I6" s="42" t="e">
        <f>(H8-H7)/(G8-G7)</f>
        <v>#DIV/0!</v>
      </c>
      <c r="J6" s="16"/>
    </row>
    <row r="7" spans="1:10" x14ac:dyDescent="0.25">
      <c r="B7" s="46"/>
      <c r="C7" s="22">
        <v>0.05</v>
      </c>
      <c r="D7" s="13">
        <f>D6*0.05</f>
        <v>0</v>
      </c>
      <c r="E7" s="6"/>
      <c r="F7" s="6"/>
      <c r="G7" s="7">
        <f t="shared" ref="G7:G23" si="1">(E7+F7)/(2*150)</f>
        <v>0</v>
      </c>
      <c r="H7" s="8">
        <f t="shared" si="0"/>
        <v>0</v>
      </c>
      <c r="I7" s="43"/>
    </row>
    <row r="8" spans="1:10" ht="16.5" thickBot="1" x14ac:dyDescent="0.3">
      <c r="B8" s="47"/>
      <c r="C8" s="23">
        <v>0.3</v>
      </c>
      <c r="D8" s="14">
        <f>D6*0.3</f>
        <v>0</v>
      </c>
      <c r="E8" s="9"/>
      <c r="F8" s="9"/>
      <c r="G8" s="10">
        <f t="shared" si="1"/>
        <v>0</v>
      </c>
      <c r="H8" s="11">
        <f t="shared" si="0"/>
        <v>0</v>
      </c>
      <c r="I8" s="44"/>
    </row>
    <row r="9" spans="1:10" x14ac:dyDescent="0.25">
      <c r="B9" s="45" t="s">
        <v>9</v>
      </c>
      <c r="C9" s="21" t="s">
        <v>1</v>
      </c>
      <c r="D9" s="12">
        <v>0</v>
      </c>
      <c r="E9" s="3" t="s">
        <v>13</v>
      </c>
      <c r="F9" s="3" t="s">
        <v>13</v>
      </c>
      <c r="G9" s="4" t="s">
        <v>13</v>
      </c>
      <c r="H9" s="5">
        <f t="shared" si="0"/>
        <v>0</v>
      </c>
      <c r="I9" s="42" t="e">
        <f>(H11-H10)/(G11-G10)</f>
        <v>#DIV/0!</v>
      </c>
    </row>
    <row r="10" spans="1:10" x14ac:dyDescent="0.25">
      <c r="B10" s="46"/>
      <c r="C10" s="22">
        <v>0.05</v>
      </c>
      <c r="D10" s="13">
        <f>D9*0.05</f>
        <v>0</v>
      </c>
      <c r="E10" s="6"/>
      <c r="F10" s="6"/>
      <c r="G10" s="7">
        <f t="shared" si="1"/>
        <v>0</v>
      </c>
      <c r="H10" s="8">
        <f t="shared" si="0"/>
        <v>0</v>
      </c>
      <c r="I10" s="43"/>
    </row>
    <row r="11" spans="1:10" ht="16.5" thickBot="1" x14ac:dyDescent="0.3">
      <c r="B11" s="47"/>
      <c r="C11" s="23">
        <v>0.3</v>
      </c>
      <c r="D11" s="14">
        <f>D9*0.3</f>
        <v>0</v>
      </c>
      <c r="E11" s="9"/>
      <c r="F11" s="9"/>
      <c r="G11" s="10">
        <f t="shared" si="1"/>
        <v>0</v>
      </c>
      <c r="H11" s="11">
        <f t="shared" si="0"/>
        <v>0</v>
      </c>
      <c r="I11" s="44"/>
    </row>
    <row r="12" spans="1:10" x14ac:dyDescent="0.25">
      <c r="B12" s="45" t="s">
        <v>10</v>
      </c>
      <c r="C12" s="21" t="s">
        <v>1</v>
      </c>
      <c r="D12" s="12">
        <v>0</v>
      </c>
      <c r="E12" s="3" t="s">
        <v>13</v>
      </c>
      <c r="F12" s="3" t="s">
        <v>13</v>
      </c>
      <c r="G12" s="4" t="s">
        <v>13</v>
      </c>
      <c r="H12" s="5">
        <f t="shared" si="0"/>
        <v>0</v>
      </c>
      <c r="I12" s="42" t="e">
        <f>(H14-H13)/(G14-G13)</f>
        <v>#DIV/0!</v>
      </c>
    </row>
    <row r="13" spans="1:10" x14ac:dyDescent="0.25">
      <c r="B13" s="46"/>
      <c r="C13" s="22">
        <v>0.05</v>
      </c>
      <c r="D13" s="13">
        <f>D12*0.05</f>
        <v>0</v>
      </c>
      <c r="E13" s="6"/>
      <c r="F13" s="6"/>
      <c r="G13" s="7">
        <f t="shared" si="1"/>
        <v>0</v>
      </c>
      <c r="H13" s="8">
        <f t="shared" si="0"/>
        <v>0</v>
      </c>
      <c r="I13" s="43"/>
    </row>
    <row r="14" spans="1:10" ht="16.5" thickBot="1" x14ac:dyDescent="0.3">
      <c r="B14" s="47"/>
      <c r="C14" s="23">
        <v>0.3</v>
      </c>
      <c r="D14" s="14">
        <f>D12*0.3</f>
        <v>0</v>
      </c>
      <c r="E14" s="9"/>
      <c r="F14" s="9"/>
      <c r="G14" s="10">
        <f t="shared" si="1"/>
        <v>0</v>
      </c>
      <c r="H14" s="11">
        <f t="shared" si="0"/>
        <v>0</v>
      </c>
      <c r="I14" s="44"/>
    </row>
    <row r="15" spans="1:10" x14ac:dyDescent="0.25">
      <c r="B15" s="45" t="s">
        <v>11</v>
      </c>
      <c r="C15" s="21" t="s">
        <v>1</v>
      </c>
      <c r="D15" s="12"/>
      <c r="E15" s="3" t="s">
        <v>13</v>
      </c>
      <c r="F15" s="3" t="s">
        <v>13</v>
      </c>
      <c r="G15" s="4" t="s">
        <v>13</v>
      </c>
      <c r="H15" s="5">
        <f t="shared" si="0"/>
        <v>0</v>
      </c>
      <c r="I15" s="42" t="e">
        <f>(H17-H16)/(G17-G16)</f>
        <v>#DIV/0!</v>
      </c>
    </row>
    <row r="16" spans="1:10" x14ac:dyDescent="0.25">
      <c r="B16" s="46"/>
      <c r="C16" s="22">
        <v>0.05</v>
      </c>
      <c r="D16" s="13">
        <f>D15*0.05</f>
        <v>0</v>
      </c>
      <c r="E16" s="6"/>
      <c r="F16" s="6"/>
      <c r="G16" s="7">
        <f t="shared" si="1"/>
        <v>0</v>
      </c>
      <c r="H16" s="8">
        <f t="shared" si="0"/>
        <v>0</v>
      </c>
      <c r="I16" s="43"/>
    </row>
    <row r="17" spans="1:12" ht="16.5" thickBot="1" x14ac:dyDescent="0.3">
      <c r="B17" s="47"/>
      <c r="C17" s="23">
        <v>0.3</v>
      </c>
      <c r="D17" s="14">
        <f>D15*0.3</f>
        <v>0</v>
      </c>
      <c r="E17" s="9"/>
      <c r="F17" s="9"/>
      <c r="G17" s="10">
        <f t="shared" si="1"/>
        <v>0</v>
      </c>
      <c r="H17" s="11">
        <f t="shared" si="0"/>
        <v>0</v>
      </c>
      <c r="I17" s="44"/>
    </row>
    <row r="18" spans="1:12" x14ac:dyDescent="0.25">
      <c r="B18" s="45" t="s">
        <v>6</v>
      </c>
      <c r="C18" s="21" t="s">
        <v>1</v>
      </c>
      <c r="D18" s="12"/>
      <c r="E18" s="3" t="s">
        <v>13</v>
      </c>
      <c r="F18" s="3" t="s">
        <v>13</v>
      </c>
      <c r="G18" s="4" t="s">
        <v>13</v>
      </c>
      <c r="H18" s="5">
        <f t="shared" si="0"/>
        <v>0</v>
      </c>
      <c r="I18" s="42" t="e">
        <f>(H20-H19)/(G20-G19)</f>
        <v>#DIV/0!</v>
      </c>
    </row>
    <row r="19" spans="1:12" x14ac:dyDescent="0.25">
      <c r="B19" s="46"/>
      <c r="C19" s="22">
        <v>0.05</v>
      </c>
      <c r="D19" s="13">
        <f>D18*0.05</f>
        <v>0</v>
      </c>
      <c r="E19" s="6"/>
      <c r="F19" s="6"/>
      <c r="G19" s="7">
        <f t="shared" si="1"/>
        <v>0</v>
      </c>
      <c r="H19" s="8">
        <f t="shared" si="0"/>
        <v>0</v>
      </c>
      <c r="I19" s="43"/>
    </row>
    <row r="20" spans="1:12" ht="16.5" thickBot="1" x14ac:dyDescent="0.3">
      <c r="B20" s="47"/>
      <c r="C20" s="23">
        <v>0.3</v>
      </c>
      <c r="D20" s="14">
        <f>D18*0.3</f>
        <v>0</v>
      </c>
      <c r="E20" s="9"/>
      <c r="F20" s="9"/>
      <c r="G20" s="10">
        <f t="shared" si="1"/>
        <v>0</v>
      </c>
      <c r="H20" s="11">
        <f t="shared" si="0"/>
        <v>0</v>
      </c>
      <c r="I20" s="44"/>
    </row>
    <row r="21" spans="1:12" x14ac:dyDescent="0.25">
      <c r="B21" s="45" t="s">
        <v>12</v>
      </c>
      <c r="C21" s="21" t="s">
        <v>1</v>
      </c>
      <c r="D21" s="24"/>
      <c r="E21" s="3" t="s">
        <v>13</v>
      </c>
      <c r="F21" s="3" t="s">
        <v>13</v>
      </c>
      <c r="G21" s="4" t="s">
        <v>13</v>
      </c>
      <c r="H21" s="5">
        <f t="shared" si="0"/>
        <v>0</v>
      </c>
      <c r="I21" s="42" t="e">
        <f>(H23-H22)/(G23-G22)</f>
        <v>#DIV/0!</v>
      </c>
    </row>
    <row r="22" spans="1:12" x14ac:dyDescent="0.25">
      <c r="B22" s="46"/>
      <c r="C22" s="22">
        <v>0.05</v>
      </c>
      <c r="D22" s="13">
        <f>D21*0.05</f>
        <v>0</v>
      </c>
      <c r="E22" s="6"/>
      <c r="F22" s="6"/>
      <c r="G22" s="7">
        <f t="shared" si="1"/>
        <v>0</v>
      </c>
      <c r="H22" s="8">
        <f t="shared" si="0"/>
        <v>0</v>
      </c>
      <c r="I22" s="43"/>
    </row>
    <row r="23" spans="1:12" ht="16.5" thickBot="1" x14ac:dyDescent="0.3">
      <c r="B23" s="47"/>
      <c r="C23" s="23">
        <v>0.3</v>
      </c>
      <c r="D23" s="14">
        <f>D21*0.3</f>
        <v>0</v>
      </c>
      <c r="E23" s="9"/>
      <c r="F23" s="9"/>
      <c r="G23" s="10">
        <f t="shared" si="1"/>
        <v>0</v>
      </c>
      <c r="H23" s="11">
        <f t="shared" si="0"/>
        <v>0</v>
      </c>
      <c r="I23" s="44"/>
    </row>
    <row r="25" spans="1:12" ht="17.25" x14ac:dyDescent="0.25">
      <c r="A25" s="30"/>
      <c r="B25" s="31"/>
      <c r="C25" s="30"/>
      <c r="G25" s="26" t="s">
        <v>16</v>
      </c>
      <c r="H25" s="27">
        <f>AVERAGE(H6,H9,H12)</f>
        <v>0</v>
      </c>
      <c r="I25" s="16"/>
      <c r="J25" s="28" t="s">
        <v>6</v>
      </c>
      <c r="K25" s="29" t="e">
        <f>AVERAGE(I6,I9,I12)</f>
        <v>#DIV/0!</v>
      </c>
      <c r="L25" s="39"/>
    </row>
    <row r="26" spans="1:12" x14ac:dyDescent="0.25">
      <c r="A26" s="30"/>
      <c r="B26" s="31"/>
      <c r="C26" s="30"/>
      <c r="G26" s="26"/>
      <c r="H26" s="25"/>
    </row>
    <row r="27" spans="1:12" x14ac:dyDescent="0.25">
      <c r="A27" s="30"/>
      <c r="B27" s="31"/>
      <c r="C27" s="30"/>
      <c r="G27" s="15"/>
      <c r="H27" s="27"/>
    </row>
    <row r="28" spans="1:12" x14ac:dyDescent="0.25">
      <c r="A28" s="30"/>
      <c r="B28" s="31"/>
      <c r="C28" s="30"/>
    </row>
    <row r="29" spans="1:12" x14ac:dyDescent="0.25">
      <c r="A29" s="30"/>
      <c r="B29" s="31"/>
      <c r="C29" s="30"/>
    </row>
    <row r="30" spans="1:12" x14ac:dyDescent="0.25">
      <c r="A30" s="30"/>
      <c r="B30" s="31"/>
      <c r="C30" s="30"/>
    </row>
  </sheetData>
  <sortState xmlns:xlrd2="http://schemas.microsoft.com/office/spreadsheetml/2017/richdata2" ref="C25:C30">
    <sortCondition ref="C25"/>
  </sortState>
  <mergeCells count="12">
    <mergeCell ref="B15:B17"/>
    <mergeCell ref="I15:I17"/>
    <mergeCell ref="B18:B20"/>
    <mergeCell ref="I18:I20"/>
    <mergeCell ref="B21:B23"/>
    <mergeCell ref="I21:I23"/>
    <mergeCell ref="B6:B8"/>
    <mergeCell ref="I6:I8"/>
    <mergeCell ref="B9:B11"/>
    <mergeCell ref="I9:I11"/>
    <mergeCell ref="B12:B14"/>
    <mergeCell ref="I12:I14"/>
  </mergeCells>
  <pageMargins left="0.511811024" right="0.511811024" top="0.78740157499999996" bottom="0.78740157499999996" header="0.31496062000000002" footer="0.31496062000000002"/>
  <pageSetup paperSize="9"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Resumo</vt:lpstr>
      <vt:lpstr>Ambiente</vt:lpstr>
      <vt:lpstr>100C</vt:lpstr>
      <vt:lpstr>200C</vt:lpstr>
      <vt:lpstr>300C</vt:lpstr>
      <vt:lpstr>400C</vt:lpstr>
      <vt:lpstr>500C</vt:lpstr>
      <vt:lpstr>600C</vt:lpstr>
      <vt:lpstr>700C</vt:lpstr>
      <vt:lpstr>800C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Wallison Medeiros</dc:creator>
  <cp:lastModifiedBy>Wallison Medeiros</cp:lastModifiedBy>
  <dcterms:created xsi:type="dcterms:W3CDTF">2019-10-31T12:11:16Z</dcterms:created>
  <dcterms:modified xsi:type="dcterms:W3CDTF">2023-04-08T19:19:02Z</dcterms:modified>
</cp:coreProperties>
</file>